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/>
  <mc:AlternateContent xmlns:mc="http://schemas.openxmlformats.org/markup-compatibility/2006">
    <mc:Choice Requires="x15">
      <x15ac:absPath xmlns:x15ac="http://schemas.microsoft.com/office/spreadsheetml/2010/11/ac" url="C:\Users\admin\Desktop\EDITADOS\2023\Finanzas\Ejecucion\"/>
    </mc:Choice>
  </mc:AlternateContent>
  <xr:revisionPtr revIDLastSave="0" documentId="13_ncr:1_{DD86E09D-934E-4E92-8AD7-E547EF6EF071}" xr6:coauthVersionLast="47" xr6:coauthVersionMax="47" xr10:uidLastSave="{00000000-0000-0000-0000-000000000000}"/>
  <bookViews>
    <workbookView xWindow="-120" yWindow="-120" windowWidth="21840" windowHeight="13020" xr2:uid="{00000000-000D-0000-FFFF-FFFF00000000}"/>
  </bookViews>
  <sheets>
    <sheet name="507007" sheetId="2" r:id="rId1"/>
    <sheet name="Plantilla Ejecución " sheetId="3" r:id="rId2"/>
  </sheets>
  <definedNames>
    <definedName name="_xlnm.Print_Area" localSheetId="0">'507007'!$A$1:$C$121</definedName>
    <definedName name="_xlnm.Print_Area" localSheetId="1">'Plantilla Ejecución '!$A$1:$N$112</definedName>
  </definedNames>
  <calcPr calcId="191029"/>
</workbook>
</file>

<file path=xl/calcChain.xml><?xml version="1.0" encoding="utf-8"?>
<calcChain xmlns="http://schemas.openxmlformats.org/spreadsheetml/2006/main">
  <c r="B62" i="3" l="1"/>
  <c r="C52" i="3"/>
  <c r="D52" i="3"/>
  <c r="E52" i="3"/>
  <c r="F52" i="3"/>
  <c r="G52" i="3"/>
  <c r="H52" i="3"/>
  <c r="I52" i="3"/>
  <c r="J52" i="3"/>
  <c r="C43" i="3"/>
  <c r="D43" i="3"/>
  <c r="E43" i="3"/>
  <c r="F43" i="3"/>
  <c r="G43" i="3"/>
  <c r="H43" i="3"/>
  <c r="I72" i="3"/>
  <c r="J72" i="3"/>
  <c r="K72" i="3"/>
  <c r="L72" i="3"/>
  <c r="M72" i="3"/>
  <c r="N72" i="3"/>
  <c r="C72" i="3"/>
  <c r="D72" i="3"/>
  <c r="E72" i="3"/>
  <c r="F72" i="3"/>
  <c r="G72" i="3"/>
  <c r="B27" i="2"/>
  <c r="B20" i="2"/>
  <c r="B66" i="2" l="1"/>
  <c r="B36" i="2"/>
  <c r="C36" i="2" s="1"/>
  <c r="B35" i="2"/>
  <c r="C35" i="2"/>
  <c r="B32" i="2"/>
  <c r="C32" i="2" s="1"/>
  <c r="B30" i="2"/>
  <c r="C30" i="2" s="1"/>
  <c r="C27" i="2"/>
  <c r="B14" i="2"/>
  <c r="C14" i="2" s="1"/>
  <c r="C56" i="2"/>
  <c r="B38" i="2"/>
  <c r="C38" i="2" s="1"/>
  <c r="B28" i="2"/>
  <c r="C28" i="2" s="1"/>
  <c r="C37" i="2"/>
  <c r="B26" i="2"/>
  <c r="C26" i="2" s="1"/>
  <c r="B56" i="2"/>
  <c r="B18" i="2"/>
  <c r="B15" i="2"/>
  <c r="C20" i="2"/>
  <c r="C18" i="2"/>
  <c r="C15" i="2"/>
  <c r="B80" i="3"/>
  <c r="B74" i="3"/>
  <c r="B75" i="3"/>
  <c r="B55" i="3"/>
  <c r="B56" i="3"/>
  <c r="B57" i="3"/>
  <c r="B58" i="3"/>
  <c r="B48" i="3"/>
  <c r="B54" i="3" l="1"/>
  <c r="N21" i="3" l="1"/>
  <c r="N61" i="3"/>
  <c r="C73" i="2"/>
  <c r="B73" i="2"/>
  <c r="C70" i="2"/>
  <c r="B70" i="2"/>
  <c r="C65" i="2"/>
  <c r="B65" i="2"/>
  <c r="C55" i="2"/>
  <c r="B55" i="2"/>
  <c r="C47" i="2"/>
  <c r="B47" i="2"/>
  <c r="C39" i="2"/>
  <c r="B39" i="2"/>
  <c r="C29" i="2"/>
  <c r="B29" i="2"/>
  <c r="C19" i="2"/>
  <c r="B19" i="2"/>
  <c r="C13" i="2"/>
  <c r="B13" i="2"/>
  <c r="C77" i="2" l="1"/>
  <c r="B77" i="2"/>
  <c r="M61" i="3"/>
  <c r="M32" i="3"/>
  <c r="M21" i="3"/>
  <c r="M14" i="3"/>
  <c r="M87" i="3" l="1"/>
  <c r="L43" i="3"/>
  <c r="L61" i="3"/>
  <c r="M43" i="3"/>
  <c r="K61" i="3" l="1"/>
  <c r="K52" i="3"/>
  <c r="K21" i="3"/>
  <c r="K32" i="3" l="1"/>
  <c r="I21" i="3" l="1"/>
  <c r="C92" i="2"/>
  <c r="J21" i="3" l="1"/>
  <c r="H72" i="3" l="1"/>
  <c r="B72" i="3" s="1"/>
  <c r="H21" i="3" l="1"/>
  <c r="B17" i="3" l="1"/>
  <c r="B18" i="3"/>
  <c r="B19" i="3"/>
  <c r="B16" i="3"/>
  <c r="B15" i="3"/>
  <c r="D61" i="3" l="1"/>
  <c r="E61" i="3"/>
  <c r="F61" i="3"/>
  <c r="G61" i="3"/>
  <c r="H61" i="3"/>
  <c r="I61" i="3"/>
  <c r="J61" i="3"/>
  <c r="C61" i="3"/>
  <c r="B61" i="3" s="1"/>
  <c r="D32" i="3"/>
  <c r="E32" i="3"/>
  <c r="F32" i="3"/>
  <c r="G32" i="3"/>
  <c r="H32" i="3"/>
  <c r="I32" i="3"/>
  <c r="J32" i="3"/>
  <c r="L32" i="3"/>
  <c r="N32" i="3"/>
  <c r="C32" i="3"/>
  <c r="G21" i="3" l="1"/>
  <c r="D14" i="3" l="1"/>
  <c r="E14" i="3"/>
  <c r="F14" i="3"/>
  <c r="G14" i="3"/>
  <c r="G87" i="3" s="1"/>
  <c r="H14" i="3"/>
  <c r="H87" i="3" s="1"/>
  <c r="I14" i="3"/>
  <c r="J14" i="3"/>
  <c r="K14" i="3"/>
  <c r="L14" i="3"/>
  <c r="N14" i="3"/>
  <c r="N87" i="3" s="1"/>
  <c r="B63" i="3"/>
  <c r="B64" i="3"/>
  <c r="B65" i="3"/>
  <c r="B66" i="3"/>
  <c r="B67" i="3"/>
  <c r="B68" i="3"/>
  <c r="B69" i="3"/>
  <c r="B70" i="3"/>
  <c r="B73" i="3"/>
  <c r="B49" i="3" l="1"/>
  <c r="B50" i="3"/>
  <c r="M104" i="3" l="1"/>
  <c r="B79" i="3" l="1"/>
  <c r="B46" i="3"/>
  <c r="B47" i="3"/>
  <c r="B53" i="3"/>
  <c r="B59" i="3"/>
  <c r="B76" i="3"/>
  <c r="B83" i="3"/>
  <c r="B84" i="3"/>
  <c r="B85" i="3"/>
  <c r="B35" i="3"/>
  <c r="B36" i="3"/>
  <c r="B40" i="3"/>
  <c r="B24" i="3"/>
  <c r="B25" i="3"/>
  <c r="B26" i="3"/>
  <c r="B27" i="3"/>
  <c r="B30" i="3"/>
  <c r="B23" i="3"/>
  <c r="B34" i="3"/>
  <c r="K43" i="3"/>
  <c r="K87" i="3" s="1"/>
  <c r="B52" i="3" l="1"/>
  <c r="B28" i="3"/>
  <c r="L21" i="3"/>
  <c r="L87" i="3" s="1"/>
  <c r="L104" i="3" l="1"/>
  <c r="K104" i="3"/>
  <c r="B44" i="3"/>
  <c r="J43" i="3" l="1"/>
  <c r="J87" i="3" s="1"/>
  <c r="B37" i="3"/>
  <c r="J104" i="3" l="1"/>
  <c r="B38" i="3"/>
  <c r="I43" i="3" l="1"/>
  <c r="B43" i="3" l="1"/>
  <c r="I87" i="3"/>
  <c r="I104" i="3" s="1"/>
  <c r="B41" i="3"/>
  <c r="B29" i="3"/>
  <c r="B39" i="3" l="1"/>
  <c r="G104" i="3"/>
  <c r="N104" i="3"/>
  <c r="B92" i="2" l="1"/>
  <c r="H104" i="3"/>
  <c r="F82" i="3"/>
  <c r="B33" i="3"/>
  <c r="F21" i="3"/>
  <c r="F87" i="3" s="1"/>
  <c r="F104" i="3" l="1"/>
  <c r="E82" i="3" l="1"/>
  <c r="E21" i="3"/>
  <c r="E87" i="3" s="1"/>
  <c r="E104" i="3" l="1"/>
  <c r="D82" i="3"/>
  <c r="B82" i="3" s="1"/>
  <c r="D21" i="3"/>
  <c r="D87" i="3" s="1"/>
  <c r="C21" i="3"/>
  <c r="C14" i="3"/>
  <c r="B22" i="3"/>
  <c r="B14" i="3" l="1"/>
  <c r="C87" i="3"/>
  <c r="D104" i="3"/>
  <c r="B21" i="3"/>
  <c r="B32" i="3"/>
  <c r="C104" i="3"/>
  <c r="B87" i="3" l="1"/>
  <c r="B104" i="3"/>
</calcChain>
</file>

<file path=xl/sharedStrings.xml><?xml version="1.0" encoding="utf-8"?>
<sst xmlns="http://schemas.openxmlformats.org/spreadsheetml/2006/main" count="195" uniqueCount="118">
  <si>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</si>
  <si>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</si>
  <si>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</si>
  <si>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</si>
  <si>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</si>
  <si>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</si>
  <si>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</si>
  <si>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</si>
  <si>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</si>
  <si>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</si>
  <si>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</si>
  <si>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</si>
  <si>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</si>
  <si>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</si>
  <si>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</si>
  <si>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</si>
  <si>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</si>
  <si>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</si>
  <si>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</si>
  <si>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</si>
  <si>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</si>
  <si>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</si>
  <si>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</si>
  <si>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</si>
  <si>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</si>
  <si>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</si>
  <si>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</si>
  <si>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</si>
  <si>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</si>
  <si>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</si>
  <si>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</si>
  <si>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</si>
  <si>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</si>
  <si>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</si>
  <si>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</si>
  <si>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</si>
  <si>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</si>
  <si>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</si>
  <si>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</si>
  <si>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</si>
  <si>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</si>
  <si>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</si>
  <si>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</si>
  <si>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</si>
  <si>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</si>
  <si>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</si>
  <si>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</si>
  <si>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</si>
  <si>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</si>
  <si>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</si>
  <si>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</si>
  <si>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</si>
  <si>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</si>
  <si>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</si>
  <si>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</si>
  <si>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</si>
  <si>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</si>
  <si>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</si>
  <si>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</si>
  <si>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</si>
  <si>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</si>
  <si>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</si>
  <si>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</si>
  <si>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</si>
  <si>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</si>
  <si>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</si>
  <si>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</si>
  <si>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</si>
  <si>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</si>
  <si>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</si>
  <si>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</si>
  <si>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</si>
  <si>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</si>
  <si>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</si>
  <si>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</si>
  <si>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</si>
  <si>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</si>
  <si>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</si>
  <si>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Notas:</t>
  </si>
  <si>
    <t xml:space="preserve">3. Se presenta la clasificación objetal del gasto al nivel de cuenta. </t>
  </si>
  <si>
    <t xml:space="preserve">1. Gasto devengado. </t>
  </si>
  <si>
    <t xml:space="preserve">2. Se presenta el gasto por mes; cada mes se debe actualizar el gasto devengado de los meses anteriores. </t>
  </si>
  <si>
    <t>4. Fecha de imputación: último día del mes analizado</t>
  </si>
  <si>
    <t>5. Fecha de registro: el día 10 del mes siguiente al mes analizado</t>
  </si>
  <si>
    <t xml:space="preserve">Ejecución de Gastos y Aplicaciones Financieras </t>
  </si>
  <si>
    <t xml:space="preserve">Presupuesto de Gastos y Aplicaciones Financieras </t>
  </si>
  <si>
    <t>Ministerio de Agricultura</t>
  </si>
  <si>
    <t>Mercados Dominicanos de Abasto Agropecuario</t>
  </si>
  <si>
    <t>ABRIL</t>
  </si>
  <si>
    <t>MAYO</t>
  </si>
  <si>
    <t>JUNIO</t>
  </si>
  <si>
    <t>JULIO</t>
  </si>
  <si>
    <t>ENERO</t>
  </si>
  <si>
    <t>FEBRERO</t>
  </si>
  <si>
    <t>MARZO</t>
  </si>
  <si>
    <t>AGOSTO</t>
  </si>
  <si>
    <t>SEPTIEMBRE</t>
  </si>
  <si>
    <t>OCTUBRE</t>
  </si>
  <si>
    <t>NOVIEMBRE</t>
  </si>
  <si>
    <t>DICIEMBRE</t>
  </si>
  <si>
    <t>Revisado Por:</t>
  </si>
  <si>
    <t>VALORES EN RD$</t>
  </si>
  <si>
    <t>MINISTERIO DE AGRICULTURA</t>
  </si>
  <si>
    <t>MERCADOS DOMINICANOS DE ABASTO AGROPECUARIO</t>
  </si>
  <si>
    <t xml:space="preserve"> Autorizado Por:</t>
  </si>
  <si>
    <t>Administrador General</t>
  </si>
  <si>
    <t>SÓCRATES DÍAZ CASTILLO</t>
  </si>
  <si>
    <t>DULCE MONTILLA</t>
  </si>
  <si>
    <t>2.7.4 - GASTOS QUE SE ASIGNARÁN DURANTE EL EJERCICIO PARA INVERSIÓN (ART.32 Y 33 LEY 423-06)</t>
  </si>
  <si>
    <t xml:space="preserve">  Preparado Por:</t>
  </si>
  <si>
    <t>Directora  Financiera</t>
  </si>
  <si>
    <t xml:space="preserve">           División de Contabilidad</t>
  </si>
  <si>
    <t>MARCELLE RODRIGUEZ</t>
  </si>
  <si>
    <t>Presupuesto 
Devengado</t>
  </si>
  <si>
    <t>Presupuesto Pagado</t>
  </si>
  <si>
    <t xml:space="preserve"> </t>
  </si>
  <si>
    <t>Mes de Enero del 2023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</si>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</sst>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2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rgb="FFFF0000"/>
      <name val="Calibri"/>
      <family val="2"/>
      <scheme val="minor"/>
    </font>
    <font>
      <sz val="10"/>
      <name val="Times New Roman"/>
      <family val="1"/>
    </font>
    <font>
      <sz val="10"/>
      <name val="Calibri"/>
      <family val="2"/>
      <scheme val="minor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sz val="10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130">
    <xf numFmtId="0" fontId="0" fillId="0" borderId="0" xfId="0"/>
    <xf numFmtId="0" fontId="1" fillId="3" borderId="2" xfId="0" applyFont="1" applyFill="1" applyBorder="1" applyAlignment="1">
      <alignment horizontal="left" vertical="center" wrapText="1"/>
    </xf>
    <xf numFmtId="0" fontId="1" fillId="3" borderId="0" xfId="0" applyFont="1" applyFill="1" applyAlignment="1">
      <alignment vertical="center" wrapText="1"/>
    </xf>
    <xf numFmtId="0" fontId="1" fillId="3" borderId="0" xfId="0" applyFont="1" applyFill="1" applyAlignment="1">
      <alignment horizontal="center" vertical="center" wrapText="1"/>
    </xf>
    <xf numFmtId="43" fontId="0" fillId="0" borderId="0" xfId="1" applyFont="1"/>
    <xf numFmtId="0" fontId="5" fillId="0" borderId="0" xfId="0" applyFont="1"/>
    <xf numFmtId="0" fontId="4" fillId="0" borderId="0" xfId="0" applyFont="1"/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43" fontId="1" fillId="0" borderId="1" xfId="1" applyFont="1" applyBorder="1" applyAlignment="1">
      <alignment horizontal="left" vertical="center" wrapText="1"/>
    </xf>
    <xf numFmtId="43" fontId="1" fillId="0" borderId="1" xfId="1" applyFont="1" applyBorder="1" applyAlignment="1">
      <alignment horizontal="right" vertical="center" wrapText="1"/>
    </xf>
    <xf numFmtId="43" fontId="1" fillId="0" borderId="0" xfId="1" applyFont="1" applyAlignment="1">
      <alignment vertical="center"/>
    </xf>
    <xf numFmtId="0" fontId="6" fillId="0" borderId="0" xfId="0" applyFont="1" applyAlignment="1">
      <alignment horizontal="left" vertical="center" wrapText="1" indent="2"/>
    </xf>
    <xf numFmtId="43" fontId="6" fillId="0" borderId="0" xfId="1" applyFont="1"/>
    <xf numFmtId="43" fontId="6" fillId="0" borderId="0" xfId="1" applyFont="1" applyAlignment="1">
      <alignment horizontal="right" vertical="center" wrapText="1"/>
    </xf>
    <xf numFmtId="43" fontId="6" fillId="0" borderId="0" xfId="1" applyFont="1" applyAlignment="1">
      <alignment horizontal="right"/>
    </xf>
    <xf numFmtId="0" fontId="6" fillId="0" borderId="0" xfId="0" applyFont="1"/>
    <xf numFmtId="43" fontId="6" fillId="0" borderId="0" xfId="1" applyFont="1" applyAlignment="1">
      <alignment vertical="center"/>
    </xf>
    <xf numFmtId="0" fontId="1" fillId="0" borderId="0" xfId="0" applyFont="1"/>
    <xf numFmtId="0" fontId="1" fillId="2" borderId="2" xfId="0" applyFont="1" applyFill="1" applyBorder="1" applyAlignment="1">
      <alignment horizontal="left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vertical="center" wrapText="1"/>
    </xf>
    <xf numFmtId="164" fontId="1" fillId="3" borderId="0" xfId="0" applyNumberFormat="1" applyFont="1" applyFill="1" applyAlignment="1">
      <alignment horizontal="center" vertical="center" wrapText="1"/>
    </xf>
    <xf numFmtId="0" fontId="7" fillId="0" borderId="0" xfId="0" applyFont="1"/>
    <xf numFmtId="0" fontId="8" fillId="0" borderId="0" xfId="0" applyFont="1"/>
    <xf numFmtId="4" fontId="8" fillId="0" borderId="0" xfId="0" applyNumberFormat="1" applyFont="1"/>
    <xf numFmtId="0" fontId="10" fillId="0" borderId="0" xfId="0" applyFont="1"/>
    <xf numFmtId="0" fontId="13" fillId="3" borderId="0" xfId="0" applyFont="1" applyFill="1" applyAlignment="1">
      <alignment vertical="center" wrapText="1"/>
    </xf>
    <xf numFmtId="4" fontId="13" fillId="3" borderId="0" xfId="0" applyNumberFormat="1" applyFont="1" applyFill="1" applyAlignment="1">
      <alignment horizontal="center" vertical="center" wrapText="1"/>
    </xf>
    <xf numFmtId="4" fontId="14" fillId="0" borderId="0" xfId="0" applyNumberFormat="1" applyFont="1"/>
    <xf numFmtId="0" fontId="14" fillId="0" borderId="0" xfId="0" applyFont="1"/>
    <xf numFmtId="0" fontId="13" fillId="3" borderId="2" xfId="0" applyFont="1" applyFill="1" applyBorder="1" applyAlignment="1">
      <alignment horizontal="left" vertical="center" wrapText="1"/>
    </xf>
    <xf numFmtId="4" fontId="13" fillId="3" borderId="2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3" fillId="0" borderId="0" xfId="0" applyFont="1"/>
    <xf numFmtId="43" fontId="6" fillId="0" borderId="0" xfId="0" applyNumberFormat="1" applyFont="1"/>
    <xf numFmtId="9" fontId="6" fillId="0" borderId="0" xfId="2" applyFont="1"/>
    <xf numFmtId="43" fontId="1" fillId="3" borderId="0" xfId="1" applyFont="1" applyFill="1" applyBorder="1" applyAlignment="1">
      <alignment horizontal="right" vertical="center" wrapText="1"/>
    </xf>
    <xf numFmtId="43" fontId="1" fillId="2" borderId="2" xfId="1" applyFont="1" applyFill="1" applyBorder="1" applyAlignment="1">
      <alignment horizontal="right" vertical="center" wrapText="1"/>
    </xf>
    <xf numFmtId="43" fontId="0" fillId="0" borderId="0" xfId="1" applyFont="1" applyAlignment="1">
      <alignment horizontal="right"/>
    </xf>
    <xf numFmtId="43" fontId="1" fillId="3" borderId="0" xfId="1" applyFont="1" applyFill="1" applyBorder="1" applyAlignment="1">
      <alignment horizontal="center" vertical="center" wrapText="1"/>
    </xf>
    <xf numFmtId="43" fontId="6" fillId="0" borderId="0" xfId="1" applyFont="1" applyAlignment="1">
      <alignment horizontal="right" vertical="center"/>
    </xf>
    <xf numFmtId="0" fontId="14" fillId="0" borderId="0" xfId="0" applyFont="1" applyAlignment="1">
      <alignment horizontal="left"/>
    </xf>
    <xf numFmtId="0" fontId="15" fillId="0" borderId="1" xfId="0" applyFont="1" applyBorder="1" applyAlignment="1">
      <alignment horizontal="left" vertical="center" wrapText="1"/>
    </xf>
    <xf numFmtId="4" fontId="15" fillId="0" borderId="1" xfId="1" applyNumberFormat="1" applyFont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4" fontId="15" fillId="0" borderId="0" xfId="1" applyNumberFormat="1" applyFont="1" applyAlignment="1">
      <alignment vertical="center" wrapText="1"/>
    </xf>
    <xf numFmtId="0" fontId="8" fillId="0" borderId="0" xfId="0" applyFont="1" applyAlignment="1">
      <alignment horizontal="left" vertical="center" wrapText="1" indent="2"/>
    </xf>
    <xf numFmtId="4" fontId="8" fillId="0" borderId="0" xfId="0" applyNumberFormat="1" applyFont="1" applyAlignment="1">
      <alignment vertical="center" wrapText="1"/>
    </xf>
    <xf numFmtId="4" fontId="15" fillId="0" borderId="0" xfId="0" applyNumberFormat="1" applyFont="1" applyAlignment="1">
      <alignment vertical="center" wrapText="1"/>
    </xf>
    <xf numFmtId="0" fontId="15" fillId="2" borderId="2" xfId="0" applyFont="1" applyFill="1" applyBorder="1" applyAlignment="1">
      <alignment horizontal="left" vertical="center" wrapText="1"/>
    </xf>
    <xf numFmtId="4" fontId="15" fillId="2" borderId="2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4" fontId="15" fillId="2" borderId="2" xfId="0" applyNumberFormat="1" applyFont="1" applyFill="1" applyBorder="1" applyAlignment="1">
      <alignment horizontal="right" vertical="center" wrapText="1"/>
    </xf>
    <xf numFmtId="0" fontId="16" fillId="0" borderId="0" xfId="0" applyFont="1"/>
    <xf numFmtId="43" fontId="1" fillId="4" borderId="0" xfId="1" applyFont="1" applyFill="1" applyAlignment="1">
      <alignment vertical="center"/>
    </xf>
    <xf numFmtId="0" fontId="6" fillId="4" borderId="0" xfId="0" applyFont="1" applyFill="1"/>
    <xf numFmtId="43" fontId="1" fillId="0" borderId="1" xfId="1" applyFont="1" applyBorder="1" applyAlignment="1">
      <alignment vertical="center" wrapText="1"/>
    </xf>
    <xf numFmtId="43" fontId="1" fillId="2" borderId="2" xfId="1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 vertical="center" wrapText="1" indent="2"/>
    </xf>
    <xf numFmtId="4" fontId="17" fillId="0" borderId="0" xfId="0" applyNumberFormat="1" applyFont="1" applyAlignment="1">
      <alignment vertical="center" wrapText="1"/>
    </xf>
    <xf numFmtId="0" fontId="18" fillId="0" borderId="0" xfId="0" applyFo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4" fontId="8" fillId="0" borderId="0" xfId="0" applyNumberFormat="1" applyFont="1" applyAlignment="1">
      <alignment vertical="center"/>
    </xf>
    <xf numFmtId="43" fontId="6" fillId="0" borderId="3" xfId="1" applyFont="1" applyBorder="1" applyAlignment="1">
      <alignment vertical="center"/>
    </xf>
    <xf numFmtId="43" fontId="6" fillId="0" borderId="3" xfId="1" applyFont="1" applyBorder="1" applyAlignment="1">
      <alignment horizontal="right" vertical="center" wrapText="1"/>
    </xf>
    <xf numFmtId="43" fontId="6" fillId="0" borderId="3" xfId="1" applyFont="1" applyBorder="1" applyAlignment="1">
      <alignment horizontal="right" vertical="center"/>
    </xf>
    <xf numFmtId="0" fontId="1" fillId="0" borderId="0" xfId="0" applyFont="1" applyAlignment="1">
      <alignment horizontal="left" vertical="center" wrapText="1"/>
    </xf>
    <xf numFmtId="43" fontId="1" fillId="0" borderId="0" xfId="1" applyFont="1" applyBorder="1" applyAlignment="1">
      <alignment horizontal="left" vertical="center" wrapText="1"/>
    </xf>
    <xf numFmtId="43" fontId="1" fillId="0" borderId="0" xfId="1" applyFont="1" applyBorder="1" applyAlignment="1">
      <alignment horizontal="right" vertical="center" wrapText="1"/>
    </xf>
    <xf numFmtId="43" fontId="1" fillId="0" borderId="3" xfId="1" applyFont="1" applyBorder="1" applyAlignment="1">
      <alignment vertical="center"/>
    </xf>
    <xf numFmtId="0" fontId="1" fillId="4" borderId="3" xfId="0" applyFont="1" applyFill="1" applyBorder="1" applyAlignment="1">
      <alignment horizontal="left" vertical="center" wrapText="1"/>
    </xf>
    <xf numFmtId="43" fontId="1" fillId="4" borderId="3" xfId="1" applyFont="1" applyFill="1" applyBorder="1" applyAlignment="1">
      <alignment vertical="center"/>
    </xf>
    <xf numFmtId="43" fontId="1" fillId="4" borderId="3" xfId="1" applyFont="1" applyFill="1" applyBorder="1" applyAlignment="1">
      <alignment horizontal="right" vertical="center" wrapText="1"/>
    </xf>
    <xf numFmtId="0" fontId="6" fillId="0" borderId="3" xfId="0" applyFont="1" applyBorder="1" applyAlignment="1">
      <alignment vertical="center"/>
    </xf>
    <xf numFmtId="43" fontId="1" fillId="4" borderId="3" xfId="1" applyFont="1" applyFill="1" applyBorder="1" applyAlignment="1">
      <alignment horizontal="right" vertical="center"/>
    </xf>
    <xf numFmtId="0" fontId="1" fillId="4" borderId="3" xfId="0" applyFont="1" applyFill="1" applyBorder="1" applyAlignment="1">
      <alignment vertical="center"/>
    </xf>
    <xf numFmtId="43" fontId="6" fillId="4" borderId="3" xfId="1" applyFont="1" applyFill="1" applyBorder="1" applyAlignment="1">
      <alignment vertical="center"/>
    </xf>
    <xf numFmtId="0" fontId="6" fillId="4" borderId="3" xfId="0" applyFont="1" applyFill="1" applyBorder="1" applyAlignment="1">
      <alignment vertical="center"/>
    </xf>
    <xf numFmtId="43" fontId="6" fillId="0" borderId="0" xfId="1" applyFont="1" applyBorder="1" applyAlignment="1">
      <alignment vertical="center"/>
    </xf>
    <xf numFmtId="43" fontId="6" fillId="0" borderId="0" xfId="1" applyFont="1" applyBorder="1" applyAlignment="1">
      <alignment horizontal="right" vertical="center" wrapText="1"/>
    </xf>
    <xf numFmtId="43" fontId="6" fillId="0" borderId="0" xfId="1" applyFont="1" applyBorder="1" applyAlignment="1">
      <alignment horizontal="right" vertical="center"/>
    </xf>
    <xf numFmtId="0" fontId="0" fillId="0" borderId="0" xfId="0" applyAlignment="1">
      <alignment horizontal="left" vertical="center" wrapText="1" indent="2"/>
    </xf>
    <xf numFmtId="43" fontId="6" fillId="4" borderId="3" xfId="1" applyFont="1" applyFill="1" applyBorder="1" applyAlignment="1">
      <alignment horizontal="right" vertical="center"/>
    </xf>
    <xf numFmtId="4" fontId="8" fillId="0" borderId="3" xfId="0" applyNumberFormat="1" applyFont="1" applyBorder="1" applyAlignment="1">
      <alignment vertical="center"/>
    </xf>
    <xf numFmtId="0" fontId="6" fillId="0" borderId="3" xfId="0" applyFont="1" applyBorder="1"/>
    <xf numFmtId="43" fontId="1" fillId="0" borderId="0" xfId="1" applyFont="1" applyBorder="1" applyAlignment="1">
      <alignment vertical="center"/>
    </xf>
    <xf numFmtId="0" fontId="6" fillId="4" borderId="3" xfId="0" applyFont="1" applyFill="1" applyBorder="1"/>
    <xf numFmtId="0" fontId="1" fillId="2" borderId="0" xfId="0" applyFont="1" applyFill="1" applyAlignment="1">
      <alignment horizontal="left" vertical="center" wrapText="1"/>
    </xf>
    <xf numFmtId="43" fontId="1" fillId="0" borderId="0" xfId="1" applyFont="1" applyBorder="1" applyAlignment="1">
      <alignment vertical="center" wrapText="1"/>
    </xf>
    <xf numFmtId="164" fontId="1" fillId="0" borderId="0" xfId="0" applyNumberFormat="1" applyFont="1" applyAlignment="1">
      <alignment vertical="center" wrapText="1"/>
    </xf>
    <xf numFmtId="43" fontId="6" fillId="0" borderId="3" xfId="1" applyFont="1" applyBorder="1"/>
    <xf numFmtId="43" fontId="6" fillId="0" borderId="3" xfId="1" applyFont="1" applyBorder="1" applyAlignment="1">
      <alignment horizontal="right"/>
    </xf>
    <xf numFmtId="43" fontId="1" fillId="0" borderId="0" xfId="1" applyFont="1" applyFill="1" applyAlignment="1">
      <alignment vertical="center"/>
    </xf>
    <xf numFmtId="43" fontId="6" fillId="0" borderId="0" xfId="1" applyFont="1" applyBorder="1"/>
    <xf numFmtId="43" fontId="6" fillId="0" borderId="0" xfId="1" applyFont="1" applyBorder="1" applyAlignment="1">
      <alignment horizontal="right"/>
    </xf>
    <xf numFmtId="0" fontId="1" fillId="0" borderId="0" xfId="0" applyFont="1" applyAlignment="1">
      <alignment horizontal="center" vertical="center" wrapText="1"/>
    </xf>
    <xf numFmtId="43" fontId="1" fillId="0" borderId="0" xfId="1" applyFont="1" applyFill="1" applyBorder="1" applyAlignment="1">
      <alignment horizontal="right" vertical="center" wrapText="1"/>
    </xf>
    <xf numFmtId="43" fontId="1" fillId="0" borderId="0" xfId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 indent="2"/>
    </xf>
    <xf numFmtId="0" fontId="5" fillId="0" borderId="0" xfId="0" applyFont="1" applyAlignment="1">
      <alignment horizontal="left" vertical="center" wrapText="1" indent="2"/>
    </xf>
    <xf numFmtId="0" fontId="5" fillId="0" borderId="0" xfId="0" applyFont="1" applyAlignment="1">
      <alignment horizontal="left"/>
    </xf>
    <xf numFmtId="0" fontId="1" fillId="3" borderId="0" xfId="0" applyFont="1" applyFill="1" applyAlignment="1">
      <alignment horizontal="left" vertical="center" wrapText="1"/>
    </xf>
    <xf numFmtId="0" fontId="15" fillId="0" borderId="0" xfId="0" applyFont="1" applyAlignment="1">
      <alignment horizontal="left" wrapText="1"/>
    </xf>
    <xf numFmtId="4" fontId="15" fillId="0" borderId="0" xfId="0" applyNumberFormat="1" applyFont="1" applyAlignment="1">
      <alignment wrapText="1"/>
    </xf>
    <xf numFmtId="4" fontId="15" fillId="0" borderId="1" xfId="0" applyNumberFormat="1" applyFont="1" applyBorder="1" applyAlignment="1">
      <alignment vertical="center" wrapText="1"/>
    </xf>
    <xf numFmtId="4" fontId="14" fillId="0" borderId="0" xfId="0" applyNumberFormat="1" applyFont="1" applyAlignment="1">
      <alignment vertical="center"/>
    </xf>
    <xf numFmtId="4" fontId="19" fillId="0" borderId="1" xfId="0" applyNumberFormat="1" applyFont="1" applyBorder="1" applyAlignment="1">
      <alignment vertical="center" wrapText="1"/>
    </xf>
    <xf numFmtId="4" fontId="20" fillId="0" borderId="0" xfId="0" applyNumberFormat="1" applyFont="1" applyAlignment="1">
      <alignment vertical="center" wrapText="1"/>
    </xf>
    <xf numFmtId="4" fontId="5" fillId="0" borderId="0" xfId="0" applyNumberFormat="1" applyFont="1"/>
    <xf numFmtId="43" fontId="10" fillId="0" borderId="0" xfId="1" applyFont="1"/>
    <xf numFmtId="43" fontId="5" fillId="0" borderId="0" xfId="1" applyFont="1"/>
    <xf numFmtId="43" fontId="18" fillId="0" borderId="0" xfId="1" applyFont="1" applyFill="1"/>
    <xf numFmtId="43" fontId="5" fillId="0" borderId="0" xfId="1" applyFont="1" applyAlignment="1">
      <alignment horizontal="left" vertical="center"/>
    </xf>
    <xf numFmtId="43" fontId="4" fillId="0" borderId="0" xfId="1" applyFont="1"/>
    <xf numFmtId="4" fontId="21" fillId="0" borderId="0" xfId="0" applyNumberFormat="1" applyFont="1"/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17" fontId="9" fillId="0" borderId="0" xfId="0" applyNumberFormat="1" applyFont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11" fillId="0" borderId="0" xfId="0" applyFont="1" applyAlignment="1">
      <alignment horizontal="center" vertical="center" wrapText="1"/>
    </xf>
    <xf numFmtId="43" fontId="1" fillId="0" borderId="4" xfId="1" applyFont="1" applyBorder="1" applyAlignment="1">
      <alignment horizontal="center"/>
    </xf>
    <xf numFmtId="43" fontId="6" fillId="0" borderId="0" xfId="1" applyFont="1" applyAlignment="1">
      <alignment horizontal="center"/>
    </xf>
    <xf numFmtId="0" fontId="12" fillId="0" borderId="0" xfId="0" applyFont="1" applyAlignment="1">
      <alignment horizontal="center"/>
    </xf>
  </cellXfs>
  <cellStyles count="4">
    <cellStyle name="Comma" xfId="1" builtinId="3"/>
    <cellStyle name="Millares 2" xfId="3" xr:uid="{00000000-0005-0000-0000-000001000000}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e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638175</xdr:colOff>
      <xdr:row>4</xdr:row>
      <xdr:rowOff>31972</xdr:rowOff>
    </xdr:from>
    <xdr:to>
      <xdr:col>0</xdr:col>
      <xdr:colOff>1773936</xdr:colOff>
      <xdr:row>7</xdr:row>
      <xdr:rowOff>121450</xdr:rowOff>
    </xdr:to>
    <xdr:pic>
      <xdr:nvPicPr>
        <xdr:cNvPr id="6" name="2 Imagen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" y="885412"/>
          <a:ext cx="1135761" cy="723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3602736</xdr:colOff>
      <xdr:row>0</xdr:row>
      <xdr:rowOff>18288</xdr:rowOff>
    </xdr:from>
    <xdr:to>
      <xdr:col>0</xdr:col>
      <xdr:colOff>4364736</xdr:colOff>
      <xdr:row>4</xdr:row>
      <xdr:rowOff>64770</xdr:rowOff>
    </xdr:to>
    <xdr:pic>
      <xdr:nvPicPr>
        <xdr:cNvPr id="4" name="3 Imagen" descr="Escudo De Armas De La República Dominicana Ilustración del Vector -  Ilustración de capa, primer: 110195986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920" t="9299" r="13352" b="15234"/>
        <a:stretch/>
      </xdr:blipFill>
      <xdr:spPr bwMode="auto">
        <a:xfrm>
          <a:off x="3602736" y="18288"/>
          <a:ext cx="762000" cy="72923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491790</xdr:colOff>
      <xdr:row>4</xdr:row>
      <xdr:rowOff>47625</xdr:rowOff>
    </xdr:from>
    <xdr:to>
      <xdr:col>0</xdr:col>
      <xdr:colOff>1504950</xdr:colOff>
      <xdr:row>7</xdr:row>
      <xdr:rowOff>194183</xdr:rowOff>
    </xdr:to>
    <xdr:pic>
      <xdr:nvPicPr>
        <xdr:cNvPr id="6" name="Imagen 5" descr="Ver las imágenes de origen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1790" y="809625"/>
          <a:ext cx="1013160" cy="10096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9</xdr:col>
      <xdr:colOff>473869</xdr:colOff>
      <xdr:row>4</xdr:row>
      <xdr:rowOff>342900</xdr:rowOff>
    </xdr:from>
    <xdr:to>
      <xdr:col>10</xdr:col>
      <xdr:colOff>707137</xdr:colOff>
      <xdr:row>7</xdr:row>
      <xdr:rowOff>180975</xdr:rowOff>
    </xdr:to>
    <xdr:pic>
      <xdr:nvPicPr>
        <xdr:cNvPr id="5" name="2 Imagen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10445" y="1090676"/>
          <a:ext cx="1371188" cy="780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460857</xdr:colOff>
      <xdr:row>0</xdr:row>
      <xdr:rowOff>53749</xdr:rowOff>
    </xdr:from>
    <xdr:to>
      <xdr:col>6</xdr:col>
      <xdr:colOff>168065</xdr:colOff>
      <xdr:row>4</xdr:row>
      <xdr:rowOff>102412</xdr:rowOff>
    </xdr:to>
    <xdr:pic>
      <xdr:nvPicPr>
        <xdr:cNvPr id="8" name="7 Imagen" descr="Escudo De Armas De La República Dominicana Ilustración del Vector -  Ilustración de capa, primer: 110195986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920" t="9299" r="13352" b="15234"/>
        <a:stretch/>
      </xdr:blipFill>
      <xdr:spPr bwMode="auto">
        <a:xfrm>
          <a:off x="8653881" y="53749"/>
          <a:ext cx="848379" cy="780183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E118"/>
  <sheetViews>
    <sheetView showGridLines="0" tabSelected="1" topLeftCell="A94" zoomScale="120" zoomScaleNormal="120" zoomScaleSheetLayoutView="100" workbookViewId="0">
      <selection activeCell="D109" sqref="A97:D109"/>
    </sheetView>
  </sheetViews>
  <sheetFormatPr defaultColWidth="11.42578125" defaultRowHeight="12.75" x14ac:dyDescent="0.2"/>
  <cols>
    <col min="1" max="1" width="79.85546875" style="25" customWidth="1"/>
    <col min="2" max="2" width="17.42578125" style="26" customWidth="1"/>
    <col min="3" max="3" width="14.140625" style="5" bestFit="1" customWidth="1"/>
    <col min="4" max="4" width="11.42578125" style="5"/>
    <col min="5" max="5" width="12.140625" style="113" bestFit="1" customWidth="1"/>
    <col min="6" max="16384" width="11.42578125" style="5"/>
  </cols>
  <sheetData>
    <row r="5" spans="1:5" s="27" customFormat="1" ht="16.5" x14ac:dyDescent="0.25">
      <c r="A5" s="121" t="s">
        <v>86</v>
      </c>
      <c r="B5" s="121"/>
      <c r="C5" s="121"/>
      <c r="E5" s="112"/>
    </row>
    <row r="6" spans="1:5" s="27" customFormat="1" ht="16.5" x14ac:dyDescent="0.25">
      <c r="A6" s="121" t="s">
        <v>87</v>
      </c>
      <c r="B6" s="121"/>
      <c r="C6" s="121"/>
      <c r="E6" s="112"/>
    </row>
    <row r="7" spans="1:5" s="27" customFormat="1" ht="16.5" x14ac:dyDescent="0.25">
      <c r="A7" s="122" t="s">
        <v>116</v>
      </c>
      <c r="B7" s="122"/>
      <c r="C7" s="122"/>
      <c r="E7" s="112"/>
    </row>
    <row r="8" spans="1:5" s="27" customFormat="1" ht="16.5" x14ac:dyDescent="0.25">
      <c r="A8" s="121" t="s">
        <v>85</v>
      </c>
      <c r="B8" s="121"/>
      <c r="C8" s="121"/>
      <c r="E8" s="112"/>
    </row>
    <row r="9" spans="1:5" ht="6.95" customHeight="1" x14ac:dyDescent="0.2"/>
    <row r="11" spans="1:5" ht="28.5" x14ac:dyDescent="0.2">
      <c r="A11" s="28" t="s">
        <v>0</v>
      </c>
      <c r="B11" s="29" t="s">
        <v>113</v>
      </c>
      <c r="C11" s="29" t="s">
        <v>114</v>
      </c>
    </row>
    <row r="12" spans="1:5" x14ac:dyDescent="0.2">
      <c r="A12" s="44" t="s">
        <v>1</v>
      </c>
      <c r="B12" s="45"/>
      <c r="C12" s="45"/>
    </row>
    <row r="13" spans="1:5" x14ac:dyDescent="0.2">
      <c r="A13" s="46" t="s">
        <v>2</v>
      </c>
      <c r="B13" s="47">
        <f>B14+B15+B16+B18+B17</f>
        <v>11412267.460000001</v>
      </c>
      <c r="C13" s="47">
        <f>C14+C15+C16+C18+C17</f>
        <v>11412267.460000001</v>
      </c>
    </row>
    <row r="14" spans="1:5" x14ac:dyDescent="0.2">
      <c r="A14" s="48" t="s">
        <v>3</v>
      </c>
      <c r="B14" s="49">
        <f>8769861</f>
        <v>8769861</v>
      </c>
      <c r="C14" s="49">
        <f>B14</f>
        <v>8769861</v>
      </c>
    </row>
    <row r="15" spans="1:5" x14ac:dyDescent="0.2">
      <c r="A15" s="48" t="s">
        <v>4</v>
      </c>
      <c r="B15" s="49">
        <f>982600+330000</f>
        <v>1312600</v>
      </c>
      <c r="C15" s="49">
        <f>B15</f>
        <v>1312600</v>
      </c>
    </row>
    <row r="16" spans="1:5" x14ac:dyDescent="0.2">
      <c r="A16" s="48" t="s">
        <v>36</v>
      </c>
      <c r="B16" s="49"/>
      <c r="C16" s="49"/>
    </row>
    <row r="17" spans="1:5" x14ac:dyDescent="0.2">
      <c r="A17" s="48" t="s">
        <v>5</v>
      </c>
      <c r="B17" s="49"/>
      <c r="C17" s="49"/>
    </row>
    <row r="18" spans="1:5" x14ac:dyDescent="0.2">
      <c r="A18" s="48" t="s">
        <v>6</v>
      </c>
      <c r="B18" s="49">
        <f>1329806.46</f>
        <v>1329806.46</v>
      </c>
      <c r="C18" s="49">
        <f t="shared" ref="C18" si="0">B18</f>
        <v>1329806.46</v>
      </c>
    </row>
    <row r="19" spans="1:5" ht="23.25" customHeight="1" x14ac:dyDescent="0.2">
      <c r="A19" s="105" t="s">
        <v>7</v>
      </c>
      <c r="B19" s="106">
        <f>B20+B21+B22+B23+B26+B25+B24+B27+B28</f>
        <v>1329671.4300000002</v>
      </c>
      <c r="C19" s="106">
        <f>C20+C21+C22+C23+C26+C25+C24+C27+C28</f>
        <v>1329671.4300000002</v>
      </c>
    </row>
    <row r="20" spans="1:5" x14ac:dyDescent="0.2">
      <c r="A20" s="48" t="s">
        <v>8</v>
      </c>
      <c r="B20" s="49">
        <f>86897.69+45931.15+3278.18</f>
        <v>136107.01999999999</v>
      </c>
      <c r="C20" s="49">
        <f>B20</f>
        <v>136107.01999999999</v>
      </c>
    </row>
    <row r="21" spans="1:5" x14ac:dyDescent="0.2">
      <c r="A21" s="48" t="s">
        <v>9</v>
      </c>
      <c r="B21" s="49"/>
      <c r="C21" s="49"/>
    </row>
    <row r="22" spans="1:5" s="62" customFormat="1" x14ac:dyDescent="0.2">
      <c r="A22" s="60" t="s">
        <v>10</v>
      </c>
      <c r="B22" s="61"/>
      <c r="C22" s="49"/>
      <c r="E22" s="114"/>
    </row>
    <row r="23" spans="1:5" x14ac:dyDescent="0.2">
      <c r="A23" s="48" t="s">
        <v>11</v>
      </c>
      <c r="B23" s="49"/>
      <c r="C23" s="49"/>
    </row>
    <row r="24" spans="1:5" x14ac:dyDescent="0.2">
      <c r="A24" s="48" t="s">
        <v>12</v>
      </c>
      <c r="C24" s="49"/>
    </row>
    <row r="25" spans="1:5" x14ac:dyDescent="0.2">
      <c r="A25" s="48" t="s">
        <v>13</v>
      </c>
      <c r="B25" s="49"/>
      <c r="C25" s="49"/>
    </row>
    <row r="26" spans="1:5" ht="21.95" customHeight="1" x14ac:dyDescent="0.2">
      <c r="A26" s="48" t="s">
        <v>14</v>
      </c>
      <c r="B26" s="49">
        <f>680612.11+171100</f>
        <v>851712.11</v>
      </c>
      <c r="C26" s="49">
        <f t="shared" ref="C26:C28" si="1">B26</f>
        <v>851712.11</v>
      </c>
      <c r="D26" s="111"/>
    </row>
    <row r="27" spans="1:5" x14ac:dyDescent="0.2">
      <c r="A27" s="48" t="s">
        <v>15</v>
      </c>
      <c r="B27" s="49">
        <f>82600+39203.62+4500+800+850.08</f>
        <v>127953.7</v>
      </c>
      <c r="C27" s="49">
        <f t="shared" si="1"/>
        <v>127953.7</v>
      </c>
      <c r="D27" s="111"/>
    </row>
    <row r="28" spans="1:5" x14ac:dyDescent="0.2">
      <c r="A28" s="48" t="s">
        <v>37</v>
      </c>
      <c r="B28" s="49">
        <f>95438.4+118460.2</f>
        <v>213898.59999999998</v>
      </c>
      <c r="C28" s="49">
        <f t="shared" si="1"/>
        <v>213898.59999999998</v>
      </c>
    </row>
    <row r="29" spans="1:5" ht="27.75" customHeight="1" x14ac:dyDescent="0.2">
      <c r="A29" s="105" t="s">
        <v>16</v>
      </c>
      <c r="B29" s="106">
        <f>B30+B31+B32+B33+B34+B35+B36+B37+B38</f>
        <v>2284320.92</v>
      </c>
      <c r="C29" s="106">
        <f>C30+C31+C32+C33+C34+C35+C36+C37+C38</f>
        <v>2284320.92</v>
      </c>
    </row>
    <row r="30" spans="1:5" x14ac:dyDescent="0.2">
      <c r="A30" s="48" t="s">
        <v>17</v>
      </c>
      <c r="B30" s="49">
        <f>51308</f>
        <v>51308</v>
      </c>
      <c r="C30" s="49">
        <f>B30</f>
        <v>51308</v>
      </c>
    </row>
    <row r="31" spans="1:5" x14ac:dyDescent="0.2">
      <c r="A31" s="48" t="s">
        <v>18</v>
      </c>
      <c r="B31" s="49"/>
      <c r="C31" s="49"/>
    </row>
    <row r="32" spans="1:5" x14ac:dyDescent="0.2">
      <c r="A32" s="48" t="s">
        <v>19</v>
      </c>
      <c r="B32" s="49">
        <f>2655</f>
        <v>2655</v>
      </c>
      <c r="C32" s="49">
        <f t="shared" ref="C32:C38" si="2">B32</f>
        <v>2655</v>
      </c>
    </row>
    <row r="33" spans="1:5" x14ac:dyDescent="0.2">
      <c r="A33" s="48" t="s">
        <v>20</v>
      </c>
      <c r="B33" s="49"/>
      <c r="C33" s="49"/>
    </row>
    <row r="34" spans="1:5" x14ac:dyDescent="0.2">
      <c r="A34" s="48" t="s">
        <v>21</v>
      </c>
      <c r="B34" s="49"/>
      <c r="C34" s="49"/>
    </row>
    <row r="35" spans="1:5" x14ac:dyDescent="0.2">
      <c r="A35" s="48" t="s">
        <v>22</v>
      </c>
      <c r="B35" s="49">
        <f>53100+6018+27121.35+174640+5251+709.97+12978.34</f>
        <v>279818.65999999997</v>
      </c>
      <c r="C35" s="49">
        <f t="shared" si="2"/>
        <v>279818.65999999997</v>
      </c>
    </row>
    <row r="36" spans="1:5" x14ac:dyDescent="0.2">
      <c r="A36" s="48" t="s">
        <v>23</v>
      </c>
      <c r="B36" s="49">
        <f>218850.83+3000</f>
        <v>221850.83</v>
      </c>
      <c r="C36" s="49">
        <f t="shared" si="2"/>
        <v>221850.83</v>
      </c>
    </row>
    <row r="37" spans="1:5" x14ac:dyDescent="0.2">
      <c r="A37" s="48" t="s">
        <v>38</v>
      </c>
      <c r="B37" s="49"/>
      <c r="C37" s="49">
        <f t="shared" si="2"/>
        <v>0</v>
      </c>
    </row>
    <row r="38" spans="1:5" x14ac:dyDescent="0.2">
      <c r="A38" s="48" t="s">
        <v>24</v>
      </c>
      <c r="B38" s="49">
        <f>545626.1+413+11398.8+1030850.36+140400.17</f>
        <v>1728688.43</v>
      </c>
      <c r="C38" s="49">
        <f t="shared" si="2"/>
        <v>1728688.43</v>
      </c>
    </row>
    <row r="39" spans="1:5" s="63" customFormat="1" ht="29.45" customHeight="1" x14ac:dyDescent="0.2">
      <c r="A39" s="105" t="s">
        <v>25</v>
      </c>
      <c r="B39" s="106">
        <f>B40+B41+B42+B43+B44+B45+B46</f>
        <v>0</v>
      </c>
      <c r="C39" s="106">
        <f>C40+C41+C42+C43+C44+C45+C46</f>
        <v>0</v>
      </c>
      <c r="E39" s="115"/>
    </row>
    <row r="40" spans="1:5" x14ac:dyDescent="0.2">
      <c r="A40" s="48" t="s">
        <v>26</v>
      </c>
      <c r="B40" s="49"/>
      <c r="C40" s="49"/>
    </row>
    <row r="41" spans="1:5" x14ac:dyDescent="0.2">
      <c r="A41" s="48" t="s">
        <v>39</v>
      </c>
      <c r="B41" s="49"/>
      <c r="C41" s="49"/>
    </row>
    <row r="42" spans="1:5" x14ac:dyDescent="0.2">
      <c r="A42" s="48" t="s">
        <v>40</v>
      </c>
      <c r="B42" s="49"/>
      <c r="C42" s="49"/>
    </row>
    <row r="43" spans="1:5" x14ac:dyDescent="0.2">
      <c r="A43" s="48" t="s">
        <v>41</v>
      </c>
      <c r="B43" s="49"/>
      <c r="C43" s="49"/>
    </row>
    <row r="44" spans="1:5" x14ac:dyDescent="0.2">
      <c r="A44" s="48" t="s">
        <v>42</v>
      </c>
      <c r="B44" s="49"/>
      <c r="C44" s="49"/>
    </row>
    <row r="45" spans="1:5" x14ac:dyDescent="0.2">
      <c r="A45" s="48" t="s">
        <v>27</v>
      </c>
      <c r="B45" s="49"/>
      <c r="C45" s="49"/>
    </row>
    <row r="46" spans="1:5" x14ac:dyDescent="0.2">
      <c r="A46" s="48" t="s">
        <v>43</v>
      </c>
      <c r="B46" s="49"/>
      <c r="C46" s="49"/>
    </row>
    <row r="47" spans="1:5" ht="24.75" customHeight="1" x14ac:dyDescent="0.2">
      <c r="A47" s="105" t="s">
        <v>44</v>
      </c>
      <c r="B47" s="106">
        <f>B48+B49+B50+B51+B52+B53+B54</f>
        <v>0</v>
      </c>
      <c r="C47" s="106">
        <f>C48+C49+C50+C51+C52+C53+C54</f>
        <v>0</v>
      </c>
    </row>
    <row r="48" spans="1:5" x14ac:dyDescent="0.2">
      <c r="A48" s="48" t="s">
        <v>45</v>
      </c>
      <c r="B48" s="49"/>
      <c r="C48" s="49"/>
    </row>
    <row r="49" spans="1:5" x14ac:dyDescent="0.2">
      <c r="A49" s="48" t="s">
        <v>46</v>
      </c>
      <c r="B49" s="49"/>
      <c r="C49" s="49"/>
    </row>
    <row r="50" spans="1:5" x14ac:dyDescent="0.2">
      <c r="A50" s="48" t="s">
        <v>47</v>
      </c>
      <c r="B50" s="49"/>
      <c r="C50" s="49"/>
    </row>
    <row r="51" spans="1:5" x14ac:dyDescent="0.2">
      <c r="A51" s="48" t="s">
        <v>48</v>
      </c>
      <c r="B51" s="49"/>
      <c r="C51" s="49"/>
    </row>
    <row r="52" spans="1:5" x14ac:dyDescent="0.2">
      <c r="A52" s="48" t="s">
        <v>49</v>
      </c>
      <c r="B52" s="49"/>
      <c r="C52" s="49"/>
    </row>
    <row r="53" spans="1:5" x14ac:dyDescent="0.2">
      <c r="A53" s="48" t="s">
        <v>50</v>
      </c>
      <c r="B53" s="49"/>
      <c r="C53" s="49"/>
    </row>
    <row r="54" spans="1:5" x14ac:dyDescent="0.2">
      <c r="A54" s="48" t="s">
        <v>51</v>
      </c>
      <c r="B54" s="5"/>
    </row>
    <row r="55" spans="1:5" s="6" customFormat="1" ht="24" customHeight="1" x14ac:dyDescent="0.2">
      <c r="A55" s="105" t="s">
        <v>28</v>
      </c>
      <c r="B55" s="106">
        <f>B56+B57+B58+B59+B60+B62+B64+B61+B63</f>
        <v>334081.59999999998</v>
      </c>
      <c r="C55" s="106">
        <f>C56+C57+C58+C59+C60+C62+C64+C61+C63</f>
        <v>334081.59999999998</v>
      </c>
      <c r="E55" s="116"/>
    </row>
    <row r="56" spans="1:5" x14ac:dyDescent="0.2">
      <c r="A56" s="48" t="s">
        <v>29</v>
      </c>
      <c r="B56" s="49">
        <f>334081.6</f>
        <v>334081.59999999998</v>
      </c>
      <c r="C56" s="49">
        <f>B56</f>
        <v>334081.59999999998</v>
      </c>
    </row>
    <row r="57" spans="1:5" x14ac:dyDescent="0.2">
      <c r="A57" s="48" t="s">
        <v>30</v>
      </c>
      <c r="B57" s="49"/>
      <c r="C57" s="49"/>
    </row>
    <row r="58" spans="1:5" x14ac:dyDescent="0.2">
      <c r="A58" s="48" t="s">
        <v>31</v>
      </c>
      <c r="B58" s="49"/>
      <c r="C58" s="49"/>
    </row>
    <row r="59" spans="1:5" x14ac:dyDescent="0.2">
      <c r="A59" s="48" t="s">
        <v>32</v>
      </c>
      <c r="B59" s="49"/>
      <c r="C59" s="49"/>
    </row>
    <row r="60" spans="1:5" x14ac:dyDescent="0.2">
      <c r="A60" s="48" t="s">
        <v>33</v>
      </c>
      <c r="B60" s="49"/>
      <c r="C60" s="49"/>
    </row>
    <row r="61" spans="1:5" x14ac:dyDescent="0.2">
      <c r="A61" s="48" t="s">
        <v>52</v>
      </c>
      <c r="B61" s="49"/>
      <c r="C61" s="49"/>
    </row>
    <row r="62" spans="1:5" x14ac:dyDescent="0.2">
      <c r="A62" s="48" t="s">
        <v>53</v>
      </c>
      <c r="B62" s="49"/>
      <c r="C62" s="49"/>
    </row>
    <row r="63" spans="1:5" x14ac:dyDescent="0.2">
      <c r="A63" s="48" t="s">
        <v>34</v>
      </c>
      <c r="B63" s="49"/>
      <c r="C63" s="49"/>
    </row>
    <row r="64" spans="1:5" x14ac:dyDescent="0.2">
      <c r="A64" s="48" t="s">
        <v>54</v>
      </c>
      <c r="B64" s="49"/>
      <c r="C64" s="49"/>
    </row>
    <row r="65" spans="1:4" ht="24" customHeight="1" x14ac:dyDescent="0.2">
      <c r="A65" s="105" t="s">
        <v>55</v>
      </c>
      <c r="B65" s="106">
        <f>B66+B67+B68+B69</f>
        <v>410256.89</v>
      </c>
      <c r="C65" s="106">
        <f>C66+C67+C68+C69</f>
        <v>374098.65</v>
      </c>
    </row>
    <row r="66" spans="1:4" x14ac:dyDescent="0.2">
      <c r="A66" s="48" t="s">
        <v>56</v>
      </c>
      <c r="B66" s="49">
        <f>410256.89</f>
        <v>410256.89</v>
      </c>
      <c r="C66" s="49">
        <v>374098.65</v>
      </c>
    </row>
    <row r="67" spans="1:4" x14ac:dyDescent="0.2">
      <c r="A67" s="48" t="s">
        <v>57</v>
      </c>
      <c r="B67" s="49"/>
      <c r="C67" s="49"/>
    </row>
    <row r="68" spans="1:4" x14ac:dyDescent="0.2">
      <c r="A68" s="48" t="s">
        <v>58</v>
      </c>
      <c r="B68" s="49"/>
      <c r="C68" s="49"/>
    </row>
    <row r="69" spans="1:4" ht="25.35" customHeight="1" x14ac:dyDescent="0.2">
      <c r="A69" s="48" t="s">
        <v>59</v>
      </c>
      <c r="B69" s="49"/>
      <c r="C69" s="49"/>
    </row>
    <row r="70" spans="1:4" ht="24" customHeight="1" x14ac:dyDescent="0.2">
      <c r="A70" s="105" t="s">
        <v>60</v>
      </c>
      <c r="B70" s="106">
        <f>B71+B72</f>
        <v>0</v>
      </c>
      <c r="C70" s="106">
        <f>C71+C72</f>
        <v>0</v>
      </c>
    </row>
    <row r="71" spans="1:4" x14ac:dyDescent="0.2">
      <c r="A71" s="48" t="s">
        <v>61</v>
      </c>
      <c r="B71" s="49"/>
      <c r="C71" s="49"/>
    </row>
    <row r="72" spans="1:4" x14ac:dyDescent="0.2">
      <c r="A72" s="48" t="s">
        <v>62</v>
      </c>
      <c r="B72" s="49"/>
      <c r="C72" s="49"/>
    </row>
    <row r="73" spans="1:4" ht="22.5" customHeight="1" x14ac:dyDescent="0.2">
      <c r="A73" s="105" t="s">
        <v>63</v>
      </c>
      <c r="B73" s="106">
        <f>B74+B75+B76</f>
        <v>0</v>
      </c>
      <c r="C73" s="106">
        <f>C74+C75+C76</f>
        <v>0</v>
      </c>
    </row>
    <row r="74" spans="1:4" x14ac:dyDescent="0.2">
      <c r="A74" s="48" t="s">
        <v>64</v>
      </c>
      <c r="B74" s="49"/>
      <c r="C74" s="49"/>
    </row>
    <row r="75" spans="1:4" x14ac:dyDescent="0.2">
      <c r="A75" s="48" t="s">
        <v>65</v>
      </c>
      <c r="B75" s="49"/>
      <c r="C75" s="49"/>
    </row>
    <row r="76" spans="1:4" x14ac:dyDescent="0.2">
      <c r="A76" s="48" t="s">
        <v>66</v>
      </c>
      <c r="B76" s="49"/>
      <c r="C76" s="49"/>
    </row>
    <row r="77" spans="1:4" ht="22.5" customHeight="1" x14ac:dyDescent="0.2">
      <c r="A77" s="51" t="s">
        <v>35</v>
      </c>
      <c r="B77" s="54">
        <f>B13+B19+B29+B55+B73+B39+B65</f>
        <v>15770598.300000001</v>
      </c>
      <c r="C77" s="54">
        <f>C13+C19+C29+C55+C73+C39+C65</f>
        <v>15734440.060000001</v>
      </c>
    </row>
    <row r="78" spans="1:4" ht="24.75" customHeight="1" x14ac:dyDescent="0.2">
      <c r="A78" s="53"/>
      <c r="B78" s="110"/>
      <c r="C78" s="49"/>
      <c r="D78" s="117" t="s">
        <v>115</v>
      </c>
    </row>
    <row r="79" spans="1:4" x14ac:dyDescent="0.2">
      <c r="A79" s="44" t="s">
        <v>67</v>
      </c>
      <c r="B79" s="109"/>
      <c r="C79" s="107"/>
    </row>
    <row r="80" spans="1:4" x14ac:dyDescent="0.2">
      <c r="A80" s="46"/>
      <c r="B80" s="50"/>
      <c r="C80" s="50"/>
    </row>
    <row r="81" spans="1:5" x14ac:dyDescent="0.2">
      <c r="A81" s="46" t="s">
        <v>68</v>
      </c>
      <c r="B81" s="50"/>
      <c r="C81" s="50"/>
    </row>
    <row r="82" spans="1:5" x14ac:dyDescent="0.2">
      <c r="A82" s="48" t="s">
        <v>69</v>
      </c>
      <c r="B82" s="49"/>
      <c r="C82" s="49"/>
    </row>
    <row r="83" spans="1:5" x14ac:dyDescent="0.2">
      <c r="A83" s="48" t="s">
        <v>70</v>
      </c>
      <c r="B83" s="49"/>
      <c r="C83" s="49"/>
    </row>
    <row r="84" spans="1:5" x14ac:dyDescent="0.2">
      <c r="A84" s="46" t="s">
        <v>71</v>
      </c>
      <c r="B84" s="50"/>
      <c r="C84" s="50"/>
    </row>
    <row r="85" spans="1:5" x14ac:dyDescent="0.2">
      <c r="A85" s="48" t="s">
        <v>72</v>
      </c>
      <c r="B85" s="49"/>
      <c r="C85" s="49"/>
    </row>
    <row r="86" spans="1:5" x14ac:dyDescent="0.2">
      <c r="A86" s="48" t="s">
        <v>73</v>
      </c>
      <c r="B86" s="49"/>
      <c r="C86" s="49"/>
    </row>
    <row r="87" spans="1:5" x14ac:dyDescent="0.2">
      <c r="A87" s="46" t="s">
        <v>74</v>
      </c>
      <c r="B87" s="50"/>
      <c r="C87" s="50"/>
    </row>
    <row r="88" spans="1:5" x14ac:dyDescent="0.2">
      <c r="A88" s="48" t="s">
        <v>75</v>
      </c>
      <c r="B88" s="49"/>
      <c r="C88" s="49"/>
    </row>
    <row r="89" spans="1:5" x14ac:dyDescent="0.2">
      <c r="A89" s="48"/>
      <c r="B89" s="49"/>
      <c r="C89" s="49"/>
    </row>
    <row r="90" spans="1:5" x14ac:dyDescent="0.2">
      <c r="A90" s="51" t="s">
        <v>76</v>
      </c>
      <c r="B90" s="52"/>
      <c r="C90" s="52"/>
    </row>
    <row r="91" spans="1:5" customFormat="1" ht="15" x14ac:dyDescent="0.25">
      <c r="A91" s="31"/>
      <c r="B91" s="30"/>
      <c r="C91" s="30"/>
      <c r="E91" s="4"/>
    </row>
    <row r="92" spans="1:5" customFormat="1" ht="15" x14ac:dyDescent="0.25">
      <c r="A92" s="32" t="s">
        <v>77</v>
      </c>
      <c r="B92" s="33">
        <f>B77</f>
        <v>15770598.300000001</v>
      </c>
      <c r="C92" s="33">
        <f>C77</f>
        <v>15734440.060000001</v>
      </c>
      <c r="E92" s="4"/>
    </row>
    <row r="93" spans="1:5" customFormat="1" ht="15" x14ac:dyDescent="0.25">
      <c r="A93" s="31"/>
      <c r="B93" s="30"/>
      <c r="E93" s="4"/>
    </row>
    <row r="94" spans="1:5" customFormat="1" ht="15" x14ac:dyDescent="0.25">
      <c r="A94" s="31"/>
      <c r="B94" s="30"/>
      <c r="E94" s="4"/>
    </row>
    <row r="95" spans="1:5" customFormat="1" ht="19.149999999999999" customHeight="1" x14ac:dyDescent="0.25">
      <c r="A95" s="31"/>
      <c r="B95" s="30"/>
      <c r="E95" s="4"/>
    </row>
    <row r="96" spans="1:5" customFormat="1" ht="15" x14ac:dyDescent="0.25">
      <c r="A96" s="34"/>
      <c r="B96" s="30"/>
      <c r="E96" s="4"/>
    </row>
    <row r="97" spans="1:5" customFormat="1" ht="15" x14ac:dyDescent="0.25">
      <c r="A97" s="123"/>
      <c r="B97" s="123"/>
      <c r="C97" s="123"/>
      <c r="E97" s="4"/>
    </row>
    <row r="98" spans="1:5" customFormat="1" ht="15" x14ac:dyDescent="0.25">
      <c r="A98" s="123"/>
      <c r="B98" s="123"/>
      <c r="C98" s="123"/>
      <c r="E98" s="4"/>
    </row>
    <row r="99" spans="1:5" customFormat="1" ht="15" x14ac:dyDescent="0.25">
      <c r="A99" s="120"/>
      <c r="B99" s="120"/>
      <c r="C99" s="120"/>
      <c r="E99" s="4"/>
    </row>
    <row r="100" spans="1:5" customFormat="1" ht="15" x14ac:dyDescent="0.25">
      <c r="A100" s="120"/>
      <c r="B100" s="120"/>
      <c r="C100" s="120"/>
      <c r="E100" s="4"/>
    </row>
    <row r="101" spans="1:5" customFormat="1" ht="15" x14ac:dyDescent="0.25">
      <c r="A101" s="34"/>
      <c r="B101" s="34"/>
      <c r="E101" s="4"/>
    </row>
    <row r="102" spans="1:5" customFormat="1" ht="15" x14ac:dyDescent="0.25">
      <c r="A102" s="34"/>
      <c r="B102" s="34"/>
      <c r="E102" s="4"/>
    </row>
    <row r="103" spans="1:5" customFormat="1" ht="15" x14ac:dyDescent="0.25">
      <c r="A103" s="34"/>
      <c r="B103" s="34"/>
      <c r="E103" s="4"/>
    </row>
    <row r="104" spans="1:5" customFormat="1" ht="15" x14ac:dyDescent="0.25">
      <c r="A104" s="31"/>
      <c r="B104" s="30"/>
      <c r="E104" s="4"/>
    </row>
    <row r="105" spans="1:5" customFormat="1" ht="15" x14ac:dyDescent="0.25">
      <c r="A105" s="43"/>
      <c r="B105" s="108"/>
      <c r="E105" s="4"/>
    </row>
    <row r="106" spans="1:5" customFormat="1" ht="15" x14ac:dyDescent="0.25">
      <c r="A106" s="31"/>
      <c r="B106" s="118"/>
      <c r="C106" s="118"/>
      <c r="E106" s="4"/>
    </row>
    <row r="107" spans="1:5" customFormat="1" ht="15" x14ac:dyDescent="0.25">
      <c r="A107" s="35"/>
      <c r="B107" s="119"/>
      <c r="C107" s="119"/>
      <c r="E107" s="4"/>
    </row>
    <row r="108" spans="1:5" customFormat="1" ht="15" x14ac:dyDescent="0.25">
      <c r="A108" s="35"/>
      <c r="B108" s="119"/>
      <c r="C108" s="119"/>
      <c r="E108" s="4"/>
    </row>
    <row r="109" spans="1:5" customFormat="1" ht="15" x14ac:dyDescent="0.25">
      <c r="A109" s="31"/>
      <c r="B109" s="30"/>
      <c r="E109" s="4"/>
    </row>
    <row r="110" spans="1:5" customFormat="1" ht="15" x14ac:dyDescent="0.25">
      <c r="A110" s="31"/>
      <c r="B110" s="30"/>
      <c r="E110" s="4"/>
    </row>
    <row r="111" spans="1:5" customFormat="1" ht="15" x14ac:dyDescent="0.25">
      <c r="A111" s="31"/>
      <c r="B111" s="30"/>
      <c r="E111" s="4"/>
    </row>
    <row r="112" spans="1:5" customFormat="1" ht="15" x14ac:dyDescent="0.25">
      <c r="A112" s="31"/>
      <c r="B112" s="30"/>
      <c r="E112" s="4"/>
    </row>
    <row r="113" spans="1:5" customFormat="1" ht="15" x14ac:dyDescent="0.25">
      <c r="A113" s="31"/>
      <c r="B113" s="30"/>
      <c r="E113" s="4"/>
    </row>
    <row r="114" spans="1:5" customFormat="1" ht="15" x14ac:dyDescent="0.25">
      <c r="A114" s="31"/>
      <c r="B114" s="30"/>
      <c r="E114" s="4"/>
    </row>
    <row r="115" spans="1:5" customFormat="1" ht="15" x14ac:dyDescent="0.25">
      <c r="A115" s="31"/>
      <c r="B115" s="30"/>
      <c r="E115" s="4"/>
    </row>
    <row r="116" spans="1:5" customFormat="1" ht="15" x14ac:dyDescent="0.25">
      <c r="A116" s="31"/>
      <c r="B116" s="30"/>
      <c r="E116" s="4"/>
    </row>
    <row r="117" spans="1:5" customFormat="1" ht="15" x14ac:dyDescent="0.25">
      <c r="A117" s="31"/>
      <c r="B117" s="30"/>
      <c r="E117" s="4"/>
    </row>
    <row r="118" spans="1:5" customFormat="1" ht="15" x14ac:dyDescent="0.25">
      <c r="A118" s="31"/>
      <c r="B118" s="30"/>
      <c r="E118" s="4"/>
    </row>
  </sheetData>
  <mergeCells count="11">
    <mergeCell ref="A7:C7"/>
    <mergeCell ref="A6:C6"/>
    <mergeCell ref="A5:C5"/>
    <mergeCell ref="A99:C99"/>
    <mergeCell ref="A98:C98"/>
    <mergeCell ref="A97:C97"/>
    <mergeCell ref="B106:C106"/>
    <mergeCell ref="B107:C107"/>
    <mergeCell ref="B108:C108"/>
    <mergeCell ref="A100:C100"/>
    <mergeCell ref="A8:C8"/>
  </mergeCells>
  <pageMargins left="1.1811023622047245" right="0.70866141732283472" top="0.35433070866141736" bottom="0.55118110236220474" header="0.31496062992125984" footer="0.31496062992125984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5:AB112"/>
  <sheetViews>
    <sheetView showGridLines="0" zoomScale="90" zoomScaleNormal="90" zoomScaleSheetLayoutView="90" zoomScalePageLayoutView="90" workbookViewId="0">
      <selection activeCell="B12" sqref="B12"/>
    </sheetView>
  </sheetViews>
  <sheetFormatPr defaultColWidth="11.42578125" defaultRowHeight="15" x14ac:dyDescent="0.25"/>
  <cols>
    <col min="1" max="1" width="48.28515625" customWidth="1"/>
    <col min="2" max="2" width="16.85546875" customWidth="1"/>
    <col min="3" max="4" width="15.5703125" style="40" customWidth="1"/>
    <col min="5" max="6" width="15.5703125" style="4" customWidth="1"/>
    <col min="7" max="10" width="15.5703125" customWidth="1"/>
    <col min="11" max="12" width="15.5703125" bestFit="1" customWidth="1"/>
    <col min="13" max="13" width="15.140625" bestFit="1" customWidth="1"/>
    <col min="14" max="14" width="14.85546875" bestFit="1" customWidth="1"/>
    <col min="15" max="15" width="16.7109375" bestFit="1" customWidth="1"/>
    <col min="16" max="16" width="9.140625"/>
    <col min="17" max="17" width="96.7109375" bestFit="1" customWidth="1"/>
    <col min="18" max="18" width="9.140625"/>
    <col min="19" max="26" width="6" bestFit="1" customWidth="1"/>
    <col min="27" max="28" width="7" bestFit="1" customWidth="1"/>
  </cols>
  <sheetData>
    <row r="5" spans="1:28" ht="30.6" customHeight="1" x14ac:dyDescent="0.25">
      <c r="A5" s="126" t="s">
        <v>102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7"/>
    </row>
    <row r="6" spans="1:28" ht="18.75" customHeight="1" x14ac:dyDescent="0.25">
      <c r="A6" s="126" t="s">
        <v>103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7"/>
    </row>
    <row r="7" spans="1:28" ht="18.75" x14ac:dyDescent="0.25">
      <c r="A7" s="126" t="s">
        <v>116</v>
      </c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7"/>
    </row>
    <row r="8" spans="1:28" ht="15.75" customHeight="1" x14ac:dyDescent="0.25">
      <c r="A8" s="126" t="s">
        <v>84</v>
      </c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8"/>
    </row>
    <row r="9" spans="1:28" ht="15.75" x14ac:dyDescent="0.25">
      <c r="A9" s="129" t="s">
        <v>101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</row>
    <row r="11" spans="1:28" s="17" customFormat="1" ht="15.75" x14ac:dyDescent="0.25">
      <c r="A11" s="2" t="s">
        <v>0</v>
      </c>
      <c r="B11" s="3" t="s">
        <v>117</v>
      </c>
      <c r="C11" s="38" t="s">
        <v>92</v>
      </c>
      <c r="D11" s="38" t="s">
        <v>93</v>
      </c>
      <c r="E11" s="41" t="s">
        <v>94</v>
      </c>
      <c r="F11" s="41" t="s">
        <v>88</v>
      </c>
      <c r="G11" s="3" t="s">
        <v>89</v>
      </c>
      <c r="H11" s="3" t="s">
        <v>90</v>
      </c>
      <c r="I11" s="3" t="s">
        <v>91</v>
      </c>
      <c r="J11" s="3" t="s">
        <v>95</v>
      </c>
      <c r="K11" s="3" t="s">
        <v>96</v>
      </c>
      <c r="L11" s="3" t="s">
        <v>97</v>
      </c>
      <c r="M11" s="3" t="s">
        <v>98</v>
      </c>
      <c r="N11" s="3" t="s">
        <v>99</v>
      </c>
      <c r="AA11" s="36"/>
      <c r="AB11" s="36"/>
    </row>
    <row r="12" spans="1:28" s="17" customFormat="1" ht="7.5" customHeight="1" x14ac:dyDescent="0.25">
      <c r="A12" s="8"/>
      <c r="B12" s="98"/>
      <c r="C12" s="99"/>
      <c r="D12" s="99"/>
      <c r="E12" s="100"/>
      <c r="F12" s="100"/>
      <c r="G12" s="98"/>
      <c r="H12" s="98"/>
      <c r="I12" s="98"/>
      <c r="J12" s="98"/>
      <c r="K12" s="98"/>
      <c r="L12" s="98"/>
      <c r="M12" s="98"/>
      <c r="N12" s="98"/>
      <c r="AA12" s="36"/>
      <c r="AB12" s="36"/>
    </row>
    <row r="13" spans="1:28" s="17" customFormat="1" ht="15.75" x14ac:dyDescent="0.25">
      <c r="A13" s="69" t="s">
        <v>1</v>
      </c>
      <c r="B13" s="70"/>
      <c r="C13" s="71"/>
      <c r="D13" s="71"/>
      <c r="E13" s="70"/>
      <c r="F13" s="70"/>
      <c r="G13" s="70"/>
      <c r="H13" s="70"/>
      <c r="I13" s="70"/>
      <c r="J13" s="70"/>
      <c r="K13" s="70"/>
      <c r="L13" s="70"/>
      <c r="M13" s="10"/>
      <c r="N13" s="10"/>
      <c r="S13" s="14"/>
      <c r="T13" s="14"/>
      <c r="U13" s="14"/>
      <c r="V13" s="14"/>
      <c r="W13" s="14"/>
      <c r="X13" s="14"/>
      <c r="Y13" s="14"/>
      <c r="Z13" s="14"/>
      <c r="AA13" s="14"/>
      <c r="AB13" s="14"/>
    </row>
    <row r="14" spans="1:28" s="17" customFormat="1" ht="15.75" x14ac:dyDescent="0.25">
      <c r="A14" s="73" t="s">
        <v>2</v>
      </c>
      <c r="B14" s="74">
        <f>C14+D14+E14+F14+G14+H14+I14+J14+K14+L14+M14+N14</f>
        <v>11412267.460000001</v>
      </c>
      <c r="C14" s="75">
        <f>C15+C16+C17+C18+C19</f>
        <v>11412267.460000001</v>
      </c>
      <c r="D14" s="75">
        <f t="shared" ref="D14:N14" si="0">D15+D16+D17+D18+D19</f>
        <v>0</v>
      </c>
      <c r="E14" s="75">
        <f>E15+E16+E17+E18+E19</f>
        <v>0</v>
      </c>
      <c r="F14" s="75">
        <f t="shared" si="0"/>
        <v>0</v>
      </c>
      <c r="G14" s="75">
        <f t="shared" si="0"/>
        <v>0</v>
      </c>
      <c r="H14" s="75">
        <f t="shared" si="0"/>
        <v>0</v>
      </c>
      <c r="I14" s="75">
        <f t="shared" si="0"/>
        <v>0</v>
      </c>
      <c r="J14" s="75">
        <f>J15+J16+J17+J18+J19</f>
        <v>0</v>
      </c>
      <c r="K14" s="75">
        <f t="shared" si="0"/>
        <v>0</v>
      </c>
      <c r="L14" s="75">
        <f t="shared" si="0"/>
        <v>0</v>
      </c>
      <c r="M14" s="75">
        <f>M15+M16+M17+M18+M19</f>
        <v>0</v>
      </c>
      <c r="N14" s="75">
        <f t="shared" si="0"/>
        <v>0</v>
      </c>
      <c r="S14" s="37"/>
    </row>
    <row r="15" spans="1:28" s="17" customFormat="1" ht="15.75" x14ac:dyDescent="0.25">
      <c r="A15" s="101" t="s">
        <v>3</v>
      </c>
      <c r="B15" s="67">
        <f t="shared" ref="B15:B19" si="1">C15+D15+E15+F15+G15+H15+I15+J15+K15+L15+M15+N15</f>
        <v>8769861</v>
      </c>
      <c r="C15" s="67">
        <v>8769861</v>
      </c>
      <c r="D15" s="67"/>
      <c r="E15" s="67"/>
      <c r="F15" s="66"/>
      <c r="G15" s="67"/>
      <c r="H15" s="67"/>
      <c r="I15" s="66"/>
      <c r="J15" s="67"/>
      <c r="K15" s="66"/>
      <c r="L15" s="66"/>
      <c r="M15" s="66"/>
      <c r="N15" s="66"/>
    </row>
    <row r="16" spans="1:28" s="17" customFormat="1" ht="15.75" x14ac:dyDescent="0.25">
      <c r="A16" s="101" t="s">
        <v>4</v>
      </c>
      <c r="B16" s="67">
        <f t="shared" si="1"/>
        <v>1312600</v>
      </c>
      <c r="C16" s="67">
        <v>1312600</v>
      </c>
      <c r="D16" s="67"/>
      <c r="E16" s="67"/>
      <c r="F16" s="66"/>
      <c r="G16" s="67"/>
      <c r="H16" s="67"/>
      <c r="I16" s="66"/>
      <c r="J16" s="67"/>
      <c r="K16" s="66"/>
      <c r="L16" s="66"/>
      <c r="M16" s="66"/>
      <c r="N16" s="66"/>
    </row>
    <row r="17" spans="1:14" s="17" customFormat="1" ht="15.75" x14ac:dyDescent="0.25">
      <c r="A17" s="101" t="s">
        <v>36</v>
      </c>
      <c r="B17" s="67">
        <f>C17+D17+E17+F17+G17+H17+I17+J17+K17+L17+M17+N17</f>
        <v>0</v>
      </c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</row>
    <row r="18" spans="1:14" s="17" customFormat="1" ht="15.75" x14ac:dyDescent="0.25">
      <c r="A18" s="101" t="s">
        <v>5</v>
      </c>
      <c r="B18" s="67">
        <f t="shared" si="1"/>
        <v>0</v>
      </c>
      <c r="C18" s="67"/>
      <c r="D18" s="67"/>
      <c r="E18" s="67"/>
      <c r="F18" s="66"/>
      <c r="G18" s="67"/>
      <c r="H18" s="67"/>
      <c r="I18" s="66"/>
      <c r="J18" s="67"/>
      <c r="K18" s="66"/>
      <c r="L18" s="66"/>
      <c r="M18" s="66"/>
      <c r="N18" s="66"/>
    </row>
    <row r="19" spans="1:14" s="17" customFormat="1" ht="15.75" x14ac:dyDescent="0.25">
      <c r="A19" s="101" t="s">
        <v>6</v>
      </c>
      <c r="B19" s="67">
        <f t="shared" si="1"/>
        <v>1329806.46</v>
      </c>
      <c r="C19" s="67">
        <v>1329806.46</v>
      </c>
      <c r="D19" s="67"/>
      <c r="E19" s="67"/>
      <c r="F19" s="66"/>
      <c r="G19" s="67"/>
      <c r="H19" s="67"/>
      <c r="I19" s="66"/>
      <c r="J19" s="67"/>
      <c r="K19" s="66"/>
      <c r="L19" s="66"/>
      <c r="M19" s="66"/>
      <c r="N19" s="66"/>
    </row>
    <row r="20" spans="1:14" s="17" customFormat="1" ht="15.75" x14ac:dyDescent="0.25">
      <c r="A20" s="102"/>
      <c r="B20" s="81"/>
      <c r="C20" s="82"/>
      <c r="D20" s="82"/>
      <c r="E20" s="81"/>
      <c r="F20" s="81"/>
      <c r="G20" s="81"/>
      <c r="H20" s="81"/>
      <c r="I20" s="81"/>
      <c r="J20" s="81"/>
      <c r="K20" s="81"/>
      <c r="L20" s="81"/>
      <c r="M20" s="81"/>
      <c r="N20" s="81"/>
    </row>
    <row r="21" spans="1:14" s="17" customFormat="1" ht="15.75" x14ac:dyDescent="0.25">
      <c r="A21" s="73" t="s">
        <v>7</v>
      </c>
      <c r="B21" s="74">
        <f t="shared" ref="B21:B30" si="2">C21+D21+E21+F21+G21+H21+I21+J21+K21+L21+M21+N21</f>
        <v>1329671.4300000002</v>
      </c>
      <c r="C21" s="77">
        <f t="shared" ref="C21:H21" si="3">C22+C23+C24+C25+C26+C27+C28+C29+C30</f>
        <v>1329671.4300000002</v>
      </c>
      <c r="D21" s="77">
        <f t="shared" si="3"/>
        <v>0</v>
      </c>
      <c r="E21" s="77">
        <f t="shared" si="3"/>
        <v>0</v>
      </c>
      <c r="F21" s="77">
        <f t="shared" si="3"/>
        <v>0</v>
      </c>
      <c r="G21" s="77">
        <f t="shared" si="3"/>
        <v>0</v>
      </c>
      <c r="H21" s="77">
        <f t="shared" si="3"/>
        <v>0</v>
      </c>
      <c r="I21" s="74">
        <f>I22+I23+I24+I25+I26+I27+I28+I29+I30</f>
        <v>0</v>
      </c>
      <c r="J21" s="74">
        <f>J22+J23+J24+J25+J26+J27+J28+J29+J30</f>
        <v>0</v>
      </c>
      <c r="K21" s="74">
        <f>K22+K23+K24+K25+K28+K27+K26+K29+K30</f>
        <v>0</v>
      </c>
      <c r="L21" s="74">
        <f>L22+L23+L24+L25+L28+L27+L26+L29</f>
        <v>0</v>
      </c>
      <c r="M21" s="74">
        <f>M22+M23+M24+M25+M28+M27+M26+M29+M30</f>
        <v>0</v>
      </c>
      <c r="N21" s="74">
        <f>N22+N23+N24+N25+N28+N27+N26+N29+N30</f>
        <v>0</v>
      </c>
    </row>
    <row r="22" spans="1:14" s="17" customFormat="1" ht="15.75" x14ac:dyDescent="0.25">
      <c r="A22" s="101" t="s">
        <v>8</v>
      </c>
      <c r="B22" s="66">
        <f t="shared" si="2"/>
        <v>136107.01999999999</v>
      </c>
      <c r="C22" s="66">
        <v>136107.01999999999</v>
      </c>
      <c r="D22" s="66"/>
      <c r="E22" s="66"/>
      <c r="F22" s="66"/>
      <c r="G22" s="67"/>
      <c r="H22" s="67"/>
      <c r="I22" s="66"/>
      <c r="J22" s="67"/>
      <c r="K22" s="66"/>
      <c r="L22" s="66"/>
      <c r="M22" s="66"/>
      <c r="N22" s="66"/>
    </row>
    <row r="23" spans="1:14" s="17" customFormat="1" ht="15.75" x14ac:dyDescent="0.25">
      <c r="A23" s="101" t="s">
        <v>9</v>
      </c>
      <c r="B23" s="66">
        <f t="shared" si="2"/>
        <v>0</v>
      </c>
      <c r="C23" s="66"/>
      <c r="D23" s="66"/>
      <c r="E23" s="66"/>
      <c r="F23" s="66"/>
      <c r="G23" s="67"/>
      <c r="H23" s="67"/>
      <c r="I23" s="68"/>
      <c r="J23" s="67"/>
      <c r="K23" s="66"/>
      <c r="L23" s="66"/>
      <c r="M23" s="66"/>
      <c r="N23" s="68"/>
    </row>
    <row r="24" spans="1:14" s="17" customFormat="1" ht="15.75" x14ac:dyDescent="0.25">
      <c r="A24" s="101" t="s">
        <v>10</v>
      </c>
      <c r="B24" s="66">
        <f t="shared" si="2"/>
        <v>0</v>
      </c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</row>
    <row r="25" spans="1:14" s="17" customFormat="1" ht="18" customHeight="1" x14ac:dyDescent="0.25">
      <c r="A25" s="101" t="s">
        <v>11</v>
      </c>
      <c r="B25" s="66">
        <f t="shared" si="2"/>
        <v>0</v>
      </c>
      <c r="C25" s="66"/>
      <c r="D25" s="66"/>
      <c r="E25" s="66"/>
      <c r="F25" s="66"/>
      <c r="G25" s="67"/>
      <c r="H25" s="67"/>
      <c r="I25" s="66"/>
      <c r="J25" s="67"/>
      <c r="K25" s="66"/>
      <c r="L25" s="66"/>
      <c r="M25" s="66"/>
      <c r="N25" s="66"/>
    </row>
    <row r="26" spans="1:14" s="17" customFormat="1" ht="15.75" x14ac:dyDescent="0.25">
      <c r="A26" s="101" t="s">
        <v>12</v>
      </c>
      <c r="B26" s="66">
        <f t="shared" si="2"/>
        <v>0</v>
      </c>
      <c r="C26" s="66"/>
      <c r="D26" s="66"/>
      <c r="E26" s="66"/>
      <c r="F26" s="66"/>
      <c r="G26" s="67"/>
      <c r="H26" s="67"/>
      <c r="I26" s="66"/>
      <c r="J26" s="67"/>
      <c r="K26" s="66"/>
      <c r="L26" s="66"/>
      <c r="M26" s="66"/>
      <c r="N26" s="66"/>
    </row>
    <row r="27" spans="1:14" s="17" customFormat="1" ht="15.75" x14ac:dyDescent="0.25">
      <c r="A27" s="101" t="s">
        <v>13</v>
      </c>
      <c r="B27" s="66">
        <f t="shared" si="2"/>
        <v>0</v>
      </c>
      <c r="C27" s="66"/>
      <c r="D27" s="66"/>
      <c r="E27" s="66"/>
      <c r="F27" s="66"/>
      <c r="G27" s="67"/>
      <c r="H27" s="67"/>
      <c r="I27" s="66"/>
      <c r="J27" s="67"/>
      <c r="K27" s="66"/>
      <c r="L27" s="66"/>
      <c r="M27" s="66"/>
      <c r="N27" s="66"/>
    </row>
    <row r="28" spans="1:14" s="17" customFormat="1" ht="25.5" x14ac:dyDescent="0.25">
      <c r="A28" s="101" t="s">
        <v>14</v>
      </c>
      <c r="B28" s="66">
        <f t="shared" si="2"/>
        <v>851712.11</v>
      </c>
      <c r="C28" s="66">
        <v>851712.11</v>
      </c>
      <c r="D28" s="66"/>
      <c r="E28" s="66"/>
      <c r="F28" s="66"/>
      <c r="G28" s="66"/>
      <c r="H28" s="67"/>
      <c r="I28" s="66"/>
      <c r="J28" s="67"/>
      <c r="K28" s="66"/>
      <c r="L28" s="66"/>
      <c r="M28" s="66"/>
      <c r="N28" s="66"/>
    </row>
    <row r="29" spans="1:14" s="17" customFormat="1" ht="25.5" x14ac:dyDescent="0.25">
      <c r="A29" s="101" t="s">
        <v>15</v>
      </c>
      <c r="B29" s="66">
        <f t="shared" si="2"/>
        <v>127953.7</v>
      </c>
      <c r="C29" s="66">
        <v>127953.7</v>
      </c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</row>
    <row r="30" spans="1:14" s="17" customFormat="1" ht="15.75" x14ac:dyDescent="0.25">
      <c r="A30" s="101" t="s">
        <v>37</v>
      </c>
      <c r="B30" s="66">
        <f t="shared" si="2"/>
        <v>213898.59999999998</v>
      </c>
      <c r="C30" s="66">
        <v>213898.59999999998</v>
      </c>
      <c r="D30" s="68"/>
      <c r="E30" s="66"/>
      <c r="F30" s="66"/>
      <c r="G30" s="67"/>
      <c r="H30" s="67"/>
      <c r="I30" s="66"/>
      <c r="J30" s="67"/>
      <c r="K30" s="66"/>
      <c r="L30" s="66"/>
      <c r="M30" s="66"/>
      <c r="N30" s="66"/>
    </row>
    <row r="31" spans="1:14" s="17" customFormat="1" ht="15.75" x14ac:dyDescent="0.25">
      <c r="A31" s="102"/>
      <c r="B31" s="81"/>
      <c r="C31" s="82"/>
      <c r="D31" s="83"/>
      <c r="E31" s="81"/>
      <c r="F31" s="81"/>
      <c r="G31" s="81"/>
      <c r="H31" s="81"/>
      <c r="I31" s="81"/>
      <c r="J31" s="81"/>
      <c r="K31" s="81"/>
      <c r="L31" s="81"/>
      <c r="M31" s="81"/>
      <c r="N31" s="81"/>
    </row>
    <row r="32" spans="1:14" s="17" customFormat="1" ht="15.75" x14ac:dyDescent="0.25">
      <c r="A32" s="73" t="s">
        <v>16</v>
      </c>
      <c r="B32" s="74">
        <f>C32+D32+E32+F32+G32+H32+I32+J32+K32+L32+M32+N32</f>
        <v>2284320.92</v>
      </c>
      <c r="C32" s="75">
        <f>C33+C34+C35+C36+C37+C38+C39+C40+C41</f>
        <v>2284320.92</v>
      </c>
      <c r="D32" s="75">
        <f t="shared" ref="D32:N32" si="4">D33+D34+D35+D36+D37+D38+D39+D40+D41</f>
        <v>0</v>
      </c>
      <c r="E32" s="75">
        <f t="shared" si="4"/>
        <v>0</v>
      </c>
      <c r="F32" s="75">
        <f t="shared" si="4"/>
        <v>0</v>
      </c>
      <c r="G32" s="75">
        <f t="shared" si="4"/>
        <v>0</v>
      </c>
      <c r="H32" s="75">
        <f t="shared" si="4"/>
        <v>0</v>
      </c>
      <c r="I32" s="75">
        <f t="shared" si="4"/>
        <v>0</v>
      </c>
      <c r="J32" s="75">
        <f t="shared" si="4"/>
        <v>0</v>
      </c>
      <c r="K32" s="75">
        <f>K33+K34+K35+K36+K37+K38+K39+K40+K41</f>
        <v>0</v>
      </c>
      <c r="L32" s="75">
        <f t="shared" si="4"/>
        <v>0</v>
      </c>
      <c r="M32" s="75">
        <f>M33+M34+M35+M36+M37+M38+M39+M40+M41</f>
        <v>0</v>
      </c>
      <c r="N32" s="75">
        <f t="shared" si="4"/>
        <v>0</v>
      </c>
    </row>
    <row r="33" spans="1:14" s="17" customFormat="1" ht="15.75" x14ac:dyDescent="0.25">
      <c r="A33" s="101" t="s">
        <v>17</v>
      </c>
      <c r="B33" s="66">
        <f>C33+D33+E33+F33+G33+H33+I33+J33+K33+L33+M33+N33</f>
        <v>51308</v>
      </c>
      <c r="C33" s="66">
        <v>51308</v>
      </c>
      <c r="D33" s="66"/>
      <c r="E33" s="66"/>
      <c r="F33" s="66"/>
      <c r="G33" s="67"/>
      <c r="H33" s="67"/>
      <c r="I33" s="66"/>
      <c r="J33" s="67"/>
      <c r="K33" s="66"/>
      <c r="L33" s="66"/>
      <c r="M33" s="66"/>
      <c r="N33" s="66"/>
    </row>
    <row r="34" spans="1:14" s="17" customFormat="1" ht="15.75" x14ac:dyDescent="0.25">
      <c r="A34" s="101" t="s">
        <v>18</v>
      </c>
      <c r="B34" s="66">
        <f t="shared" ref="B34:B41" si="5">C34+D34+E34+F34+G34+H34+I34+J34+K34+L34+M34+N34</f>
        <v>0</v>
      </c>
      <c r="C34" s="66"/>
      <c r="D34" s="66"/>
      <c r="E34" s="66"/>
      <c r="F34" s="66"/>
      <c r="G34" s="67"/>
      <c r="H34" s="67"/>
      <c r="I34" s="66"/>
      <c r="J34" s="67"/>
      <c r="K34" s="66"/>
      <c r="L34" s="66"/>
      <c r="M34" s="66"/>
      <c r="N34" s="66"/>
    </row>
    <row r="35" spans="1:14" s="17" customFormat="1" ht="15.75" x14ac:dyDescent="0.25">
      <c r="A35" s="101" t="s">
        <v>19</v>
      </c>
      <c r="B35" s="66">
        <f t="shared" si="5"/>
        <v>2655</v>
      </c>
      <c r="C35" s="66">
        <v>2655</v>
      </c>
      <c r="D35" s="66"/>
      <c r="E35" s="66"/>
      <c r="F35" s="66"/>
      <c r="G35" s="67"/>
      <c r="H35" s="67"/>
      <c r="I35" s="66"/>
      <c r="J35" s="67"/>
      <c r="K35" s="66"/>
      <c r="L35" s="66"/>
      <c r="M35" s="66"/>
      <c r="N35" s="66"/>
    </row>
    <row r="36" spans="1:14" s="17" customFormat="1" ht="15.75" x14ac:dyDescent="0.25">
      <c r="A36" s="101" t="s">
        <v>20</v>
      </c>
      <c r="B36" s="66">
        <f t="shared" si="5"/>
        <v>0</v>
      </c>
      <c r="C36" s="66"/>
      <c r="D36" s="66"/>
      <c r="E36" s="66"/>
      <c r="F36" s="66"/>
      <c r="G36" s="67"/>
      <c r="H36" s="67"/>
      <c r="I36" s="66"/>
      <c r="J36" s="67"/>
      <c r="K36" s="66"/>
      <c r="L36" s="66"/>
      <c r="M36" s="66"/>
      <c r="N36" s="66"/>
    </row>
    <row r="37" spans="1:14" s="17" customFormat="1" ht="15.75" x14ac:dyDescent="0.25">
      <c r="A37" s="101" t="s">
        <v>21</v>
      </c>
      <c r="B37" s="66">
        <f t="shared" si="5"/>
        <v>0</v>
      </c>
      <c r="C37" s="66"/>
      <c r="D37" s="66"/>
      <c r="E37" s="66"/>
      <c r="F37" s="66"/>
      <c r="G37" s="67"/>
      <c r="H37" s="67"/>
      <c r="I37" s="66"/>
      <c r="J37" s="67"/>
      <c r="K37" s="66"/>
      <c r="L37" s="66"/>
      <c r="M37" s="66"/>
      <c r="N37" s="66"/>
    </row>
    <row r="38" spans="1:14" s="17" customFormat="1" ht="25.5" x14ac:dyDescent="0.25">
      <c r="A38" s="101" t="s">
        <v>22</v>
      </c>
      <c r="B38" s="66">
        <f t="shared" si="5"/>
        <v>279818.65999999997</v>
      </c>
      <c r="C38" s="66">
        <v>279818.65999999997</v>
      </c>
      <c r="D38" s="66"/>
      <c r="E38" s="66"/>
      <c r="F38" s="66"/>
      <c r="G38" s="67"/>
      <c r="H38" s="67"/>
      <c r="I38" s="66"/>
      <c r="J38" s="67"/>
      <c r="K38" s="66"/>
      <c r="L38" s="66"/>
      <c r="M38" s="66"/>
      <c r="N38" s="66"/>
    </row>
    <row r="39" spans="1:14" s="17" customFormat="1" ht="25.5" x14ac:dyDescent="0.25">
      <c r="A39" s="101" t="s">
        <v>23</v>
      </c>
      <c r="B39" s="66">
        <f t="shared" si="5"/>
        <v>221850.83</v>
      </c>
      <c r="C39" s="66">
        <v>221850.83</v>
      </c>
      <c r="D39" s="66"/>
      <c r="E39" s="66"/>
      <c r="F39" s="66"/>
      <c r="G39" s="67"/>
      <c r="H39" s="67"/>
      <c r="I39" s="66"/>
      <c r="J39" s="67"/>
      <c r="K39" s="66"/>
      <c r="L39" s="66"/>
      <c r="M39" s="66"/>
      <c r="N39" s="66"/>
    </row>
    <row r="40" spans="1:14" s="17" customFormat="1" ht="25.5" x14ac:dyDescent="0.25">
      <c r="A40" s="101" t="s">
        <v>38</v>
      </c>
      <c r="B40" s="66">
        <f t="shared" si="5"/>
        <v>0</v>
      </c>
      <c r="C40" s="66"/>
      <c r="D40" s="66"/>
      <c r="E40" s="66"/>
      <c r="F40" s="66"/>
      <c r="G40" s="67"/>
      <c r="H40" s="67"/>
      <c r="I40" s="66"/>
      <c r="J40" s="67"/>
      <c r="K40" s="66"/>
      <c r="L40" s="66"/>
      <c r="M40" s="66"/>
      <c r="N40" s="66"/>
    </row>
    <row r="41" spans="1:14" s="17" customFormat="1" ht="15.75" x14ac:dyDescent="0.25">
      <c r="A41" s="101" t="s">
        <v>24</v>
      </c>
      <c r="B41" s="66">
        <f t="shared" si="5"/>
        <v>1728688.43</v>
      </c>
      <c r="C41" s="66">
        <v>1728688.43</v>
      </c>
      <c r="D41" s="66"/>
      <c r="E41" s="66"/>
      <c r="F41" s="66"/>
      <c r="G41" s="67"/>
      <c r="H41" s="67"/>
      <c r="I41" s="67"/>
      <c r="J41" s="67"/>
      <c r="K41" s="66"/>
      <c r="L41" s="66"/>
      <c r="M41" s="67"/>
      <c r="N41" s="67"/>
    </row>
    <row r="42" spans="1:14" s="17" customFormat="1" ht="15.75" x14ac:dyDescent="0.25">
      <c r="A42" s="102"/>
      <c r="B42" s="81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64"/>
      <c r="N42" s="64"/>
    </row>
    <row r="43" spans="1:14" s="17" customFormat="1" ht="15.75" x14ac:dyDescent="0.25">
      <c r="A43" s="73" t="s">
        <v>25</v>
      </c>
      <c r="B43" s="74">
        <f>C43+D43+E43+F43+G43+H43+I43+J43+K43+L43+M43+N43</f>
        <v>0</v>
      </c>
      <c r="C43" s="74">
        <f t="shared" ref="C43:H43" si="6">C44</f>
        <v>0</v>
      </c>
      <c r="D43" s="74">
        <f t="shared" si="6"/>
        <v>0</v>
      </c>
      <c r="E43" s="74">
        <f t="shared" si="6"/>
        <v>0</v>
      </c>
      <c r="F43" s="74">
        <f t="shared" si="6"/>
        <v>0</v>
      </c>
      <c r="G43" s="74">
        <f t="shared" si="6"/>
        <v>0</v>
      </c>
      <c r="H43" s="74">
        <f t="shared" si="6"/>
        <v>0</v>
      </c>
      <c r="I43" s="74">
        <f>I44</f>
        <v>0</v>
      </c>
      <c r="J43" s="74">
        <f>J44</f>
        <v>0</v>
      </c>
      <c r="K43" s="74">
        <f>K44</f>
        <v>0</v>
      </c>
      <c r="L43" s="74">
        <f>L45</f>
        <v>0</v>
      </c>
      <c r="M43" s="74">
        <f>M44+M50</f>
        <v>0</v>
      </c>
      <c r="N43" s="78"/>
    </row>
    <row r="44" spans="1:14" s="17" customFormat="1" ht="25.5" x14ac:dyDescent="0.25">
      <c r="A44" s="101" t="s">
        <v>26</v>
      </c>
      <c r="B44" s="66">
        <f>C44+D44+E44+F44+G44+H44+I44+J44+K44+L44+M44+N44</f>
        <v>0</v>
      </c>
      <c r="C44" s="67"/>
      <c r="D44" s="68"/>
      <c r="E44" s="66"/>
      <c r="F44" s="66"/>
      <c r="G44" s="66"/>
      <c r="H44" s="66"/>
      <c r="I44" s="66"/>
      <c r="J44" s="66"/>
      <c r="K44" s="66"/>
      <c r="L44" s="66"/>
      <c r="M44" s="66"/>
      <c r="N44" s="76"/>
    </row>
    <row r="45" spans="1:14" s="17" customFormat="1" ht="25.5" x14ac:dyDescent="0.25">
      <c r="A45" s="101" t="s">
        <v>39</v>
      </c>
      <c r="B45" s="66">
        <v>0</v>
      </c>
      <c r="C45" s="67"/>
      <c r="D45" s="68"/>
      <c r="E45" s="66"/>
      <c r="F45" s="66"/>
      <c r="G45" s="66"/>
      <c r="H45" s="66"/>
      <c r="I45" s="66"/>
      <c r="J45" s="66"/>
      <c r="K45" s="66"/>
      <c r="L45" s="66"/>
      <c r="N45" s="76"/>
    </row>
    <row r="46" spans="1:14" s="17" customFormat="1" ht="25.5" x14ac:dyDescent="0.25">
      <c r="A46" s="101" t="s">
        <v>40</v>
      </c>
      <c r="B46" s="72">
        <f t="shared" ref="B46:B48" si="7">C46+D46+E46+F46+G46+H46+I46+J46+K46+L46+M46+N46</f>
        <v>0</v>
      </c>
      <c r="C46" s="67"/>
      <c r="D46" s="68"/>
      <c r="E46" s="66"/>
      <c r="F46" s="66"/>
      <c r="G46" s="66"/>
      <c r="H46" s="66"/>
      <c r="I46" s="66"/>
      <c r="J46" s="66"/>
      <c r="K46" s="66"/>
      <c r="L46" s="66"/>
      <c r="M46" s="66"/>
      <c r="N46" s="76"/>
    </row>
    <row r="47" spans="1:14" s="17" customFormat="1" ht="25.5" x14ac:dyDescent="0.25">
      <c r="A47" s="101" t="s">
        <v>41</v>
      </c>
      <c r="B47" s="66">
        <f t="shared" si="7"/>
        <v>0</v>
      </c>
      <c r="C47" s="67"/>
      <c r="D47" s="68"/>
      <c r="E47" s="66"/>
      <c r="F47" s="66"/>
      <c r="G47" s="66"/>
      <c r="H47" s="66"/>
      <c r="I47" s="66"/>
      <c r="J47" s="66"/>
      <c r="K47" s="66"/>
      <c r="L47" s="66"/>
      <c r="M47" s="66"/>
      <c r="N47" s="76"/>
    </row>
    <row r="48" spans="1:14" s="17" customFormat="1" ht="25.5" x14ac:dyDescent="0.25">
      <c r="A48" s="101" t="s">
        <v>42</v>
      </c>
      <c r="B48" s="66">
        <f t="shared" si="7"/>
        <v>0</v>
      </c>
      <c r="C48" s="67"/>
      <c r="D48" s="68"/>
      <c r="E48" s="66"/>
      <c r="F48" s="66"/>
      <c r="G48" s="66"/>
      <c r="H48" s="66"/>
      <c r="I48" s="66"/>
      <c r="J48" s="66"/>
      <c r="K48" s="66"/>
      <c r="L48" s="66"/>
      <c r="M48" s="66"/>
      <c r="N48" s="76"/>
    </row>
    <row r="49" spans="1:14" s="17" customFormat="1" ht="25.5" x14ac:dyDescent="0.25">
      <c r="A49" s="101" t="s">
        <v>27</v>
      </c>
      <c r="B49" s="66">
        <f>C49+D49+E49+F49+G49+H49+I49+J49+K49+L49+M49+N49</f>
        <v>0</v>
      </c>
      <c r="C49" s="67"/>
      <c r="D49" s="68"/>
      <c r="E49" s="66"/>
      <c r="F49" s="66"/>
      <c r="G49" s="66"/>
      <c r="H49" s="66"/>
      <c r="I49" s="66"/>
      <c r="J49" s="66"/>
      <c r="K49" s="66"/>
      <c r="L49" s="66"/>
      <c r="N49" s="76"/>
    </row>
    <row r="50" spans="1:14" s="17" customFormat="1" ht="25.5" x14ac:dyDescent="0.25">
      <c r="A50" s="101" t="s">
        <v>43</v>
      </c>
      <c r="B50" s="66">
        <f>C50+D50+E50+F50+G50+H50+I50+J50+K50+L50+N50+M50</f>
        <v>0</v>
      </c>
      <c r="C50" s="67"/>
      <c r="D50" s="68"/>
      <c r="E50" s="66"/>
      <c r="F50" s="66"/>
      <c r="G50" s="66"/>
      <c r="H50" s="66"/>
      <c r="I50" s="66"/>
      <c r="J50" s="66"/>
      <c r="K50" s="66"/>
      <c r="L50" s="66"/>
      <c r="M50" s="66"/>
      <c r="N50" s="76"/>
    </row>
    <row r="51" spans="1:14" s="17" customFormat="1" ht="15.75" x14ac:dyDescent="0.25">
      <c r="M51" s="26"/>
    </row>
    <row r="52" spans="1:14" s="17" customFormat="1" ht="15.75" x14ac:dyDescent="0.25">
      <c r="A52" s="73" t="s">
        <v>44</v>
      </c>
      <c r="B52" s="74">
        <f>B54+B53+B55+B56+B57+B58+B59</f>
        <v>0</v>
      </c>
      <c r="C52" s="74">
        <f t="shared" ref="C52:J52" si="8">C53+C54+C55+C56+C57+C58+C59</f>
        <v>0</v>
      </c>
      <c r="D52" s="74">
        <f t="shared" si="8"/>
        <v>0</v>
      </c>
      <c r="E52" s="74">
        <f t="shared" si="8"/>
        <v>0</v>
      </c>
      <c r="F52" s="74">
        <f t="shared" si="8"/>
        <v>0</v>
      </c>
      <c r="G52" s="74">
        <f t="shared" si="8"/>
        <v>0</v>
      </c>
      <c r="H52" s="74">
        <f t="shared" si="8"/>
        <v>0</v>
      </c>
      <c r="I52" s="74">
        <f t="shared" si="8"/>
        <v>0</v>
      </c>
      <c r="J52" s="74">
        <f t="shared" si="8"/>
        <v>0</v>
      </c>
      <c r="K52" s="74">
        <f>K53+K54+K55+K56+K57+K58+K59</f>
        <v>0</v>
      </c>
      <c r="L52" s="79"/>
      <c r="M52" s="80"/>
      <c r="N52" s="80"/>
    </row>
    <row r="53" spans="1:14" s="17" customFormat="1" ht="30" customHeight="1" x14ac:dyDescent="0.25">
      <c r="A53" s="101" t="s">
        <v>45</v>
      </c>
      <c r="B53" s="72">
        <f t="shared" ref="B53" si="9">C53+D53+E53+F53+G53+H53+I53+J53+K53+L53+M53+N53</f>
        <v>0</v>
      </c>
      <c r="C53" s="67"/>
      <c r="D53" s="68"/>
      <c r="E53" s="66"/>
      <c r="F53" s="66"/>
      <c r="G53" s="66"/>
      <c r="H53" s="66"/>
      <c r="I53" s="66"/>
      <c r="J53" s="66"/>
      <c r="K53" s="66"/>
      <c r="L53" s="66"/>
      <c r="M53" s="76"/>
      <c r="N53" s="76"/>
    </row>
    <row r="54" spans="1:14" s="17" customFormat="1" ht="25.5" x14ac:dyDescent="0.25">
      <c r="A54" s="101" t="s">
        <v>46</v>
      </c>
      <c r="B54" s="66">
        <f>C54+D54+E54+F54+G54+H54+I54+J54+K54+L54+M54+N54</f>
        <v>0</v>
      </c>
      <c r="C54" s="67"/>
      <c r="D54" s="68"/>
      <c r="E54" s="66"/>
      <c r="F54" s="66"/>
      <c r="G54" s="66"/>
      <c r="H54" s="66"/>
      <c r="I54" s="66"/>
      <c r="J54" s="66"/>
      <c r="K54" s="66"/>
      <c r="L54" s="66"/>
      <c r="M54" s="76"/>
      <c r="N54" s="76"/>
    </row>
    <row r="55" spans="1:14" s="17" customFormat="1" ht="25.5" x14ac:dyDescent="0.25">
      <c r="A55" s="101" t="s">
        <v>47</v>
      </c>
      <c r="B55" s="66">
        <f t="shared" ref="B55:B58" si="10">C55+D55+E55+F55+G55+H55+I55+J55+K55+L55+M55+N55</f>
        <v>0</v>
      </c>
      <c r="C55" s="67"/>
      <c r="D55" s="68"/>
      <c r="E55" s="66"/>
      <c r="F55" s="66"/>
      <c r="G55" s="66"/>
      <c r="H55" s="66"/>
      <c r="I55" s="66"/>
      <c r="J55" s="66"/>
      <c r="K55" s="66"/>
      <c r="L55" s="66"/>
      <c r="M55" s="76"/>
      <c r="N55" s="76"/>
    </row>
    <row r="56" spans="1:14" s="17" customFormat="1" ht="25.5" x14ac:dyDescent="0.25">
      <c r="A56" s="101" t="s">
        <v>48</v>
      </c>
      <c r="B56" s="66">
        <f t="shared" si="10"/>
        <v>0</v>
      </c>
      <c r="C56" s="67"/>
      <c r="D56" s="68"/>
      <c r="E56" s="66"/>
      <c r="F56" s="66"/>
      <c r="G56" s="66"/>
      <c r="H56" s="66"/>
      <c r="I56" s="66"/>
      <c r="J56" s="66"/>
      <c r="K56" s="66"/>
      <c r="L56" s="66"/>
      <c r="M56" s="76"/>
      <c r="N56" s="76"/>
    </row>
    <row r="57" spans="1:14" s="17" customFormat="1" ht="25.5" x14ac:dyDescent="0.25">
      <c r="A57" s="101" t="s">
        <v>49</v>
      </c>
      <c r="B57" s="66">
        <f t="shared" si="10"/>
        <v>0</v>
      </c>
      <c r="C57" s="67"/>
      <c r="D57" s="68"/>
      <c r="E57" s="66"/>
      <c r="F57" s="66"/>
      <c r="G57" s="66"/>
      <c r="H57" s="66"/>
      <c r="I57" s="66"/>
      <c r="J57" s="66"/>
      <c r="K57" s="66"/>
      <c r="L57" s="66"/>
      <c r="M57" s="76"/>
      <c r="N57" s="76"/>
    </row>
    <row r="58" spans="1:14" s="17" customFormat="1" ht="28.5" customHeight="1" x14ac:dyDescent="0.25">
      <c r="A58" s="101" t="s">
        <v>50</v>
      </c>
      <c r="B58" s="66">
        <f t="shared" si="10"/>
        <v>0</v>
      </c>
      <c r="C58" s="67"/>
      <c r="D58" s="68"/>
      <c r="E58" s="66"/>
      <c r="F58" s="66"/>
      <c r="G58" s="66"/>
      <c r="H58" s="66"/>
      <c r="I58" s="66"/>
      <c r="J58" s="66"/>
      <c r="K58" s="66"/>
      <c r="L58" s="66"/>
      <c r="M58" s="76"/>
      <c r="N58" s="76"/>
    </row>
    <row r="59" spans="1:14" s="17" customFormat="1" ht="25.5" x14ac:dyDescent="0.25">
      <c r="A59" s="101" t="s">
        <v>51</v>
      </c>
      <c r="B59" s="72">
        <f t="shared" ref="B59" si="11">C59+D59+E59+F59+G59+H59+I59+J59+K59+L59+M59+N59</f>
        <v>0</v>
      </c>
      <c r="C59" s="67"/>
      <c r="D59" s="68"/>
      <c r="E59" s="66"/>
      <c r="F59" s="66"/>
      <c r="G59" s="66"/>
      <c r="H59" s="66"/>
      <c r="I59" s="66"/>
      <c r="J59" s="66"/>
      <c r="K59" s="66"/>
      <c r="L59" s="66"/>
      <c r="M59" s="76"/>
      <c r="N59" s="76"/>
    </row>
    <row r="60" spans="1:14" s="17" customFormat="1" ht="15.75" x14ac:dyDescent="0.25">
      <c r="A60" s="84"/>
      <c r="B60" s="12"/>
      <c r="C60" s="15"/>
      <c r="D60" s="42"/>
      <c r="E60" s="18"/>
      <c r="F60" s="18"/>
      <c r="G60" s="18"/>
      <c r="H60" s="18"/>
      <c r="I60" s="18"/>
      <c r="J60" s="18"/>
      <c r="K60" s="18"/>
      <c r="L60" s="18"/>
      <c r="M60" s="64"/>
      <c r="N60" s="64"/>
    </row>
    <row r="61" spans="1:14" s="17" customFormat="1" ht="31.5" x14ac:dyDescent="0.25">
      <c r="A61" s="73" t="s">
        <v>28</v>
      </c>
      <c r="B61" s="74">
        <f>C61+D61+E61+F61+G61+H61+I61+J61+K61+M61+N61+L61</f>
        <v>334081.59999999998</v>
      </c>
      <c r="C61" s="75">
        <f>C62+C63+C64+C65+C66+C67+C68+C69+C70</f>
        <v>334081.59999999998</v>
      </c>
      <c r="D61" s="75">
        <f t="shared" ref="D61:J61" si="12">D62+D63+D64+D65+D66+D67+D68+D69+D70</f>
        <v>0</v>
      </c>
      <c r="E61" s="75">
        <f t="shared" si="12"/>
        <v>0</v>
      </c>
      <c r="F61" s="75">
        <f t="shared" si="12"/>
        <v>0</v>
      </c>
      <c r="G61" s="75">
        <f t="shared" si="12"/>
        <v>0</v>
      </c>
      <c r="H61" s="75">
        <f t="shared" si="12"/>
        <v>0</v>
      </c>
      <c r="I61" s="75">
        <f t="shared" si="12"/>
        <v>0</v>
      </c>
      <c r="J61" s="75">
        <f t="shared" si="12"/>
        <v>0</v>
      </c>
      <c r="K61" s="75">
        <f>K62+K63+K64+K65+K66+K67+K68+K69+K70</f>
        <v>0</v>
      </c>
      <c r="L61" s="75">
        <f>L62+L63+L64+L65+L66+L67+L68+L69+L70</f>
        <v>0</v>
      </c>
      <c r="M61" s="75">
        <f>M62+M63+M64+M65+M66+M67+M68+M69+M70</f>
        <v>0</v>
      </c>
      <c r="N61" s="75">
        <f>N62+N63+N64+N65+N66+N67+N68+N69+N70</f>
        <v>0</v>
      </c>
    </row>
    <row r="62" spans="1:14" s="17" customFormat="1" ht="15.75" x14ac:dyDescent="0.25">
      <c r="A62" s="101" t="s">
        <v>29</v>
      </c>
      <c r="B62" s="66">
        <f>C62+D62+E62+F62+G62+H62+I62+J62+K62+L62+M62+N62</f>
        <v>334081.59999999998</v>
      </c>
      <c r="C62" s="66">
        <v>334081.59999999998</v>
      </c>
      <c r="D62" s="26"/>
      <c r="E62" s="66"/>
      <c r="F62" s="66"/>
      <c r="G62" s="67"/>
      <c r="H62" s="67"/>
      <c r="I62" s="66"/>
      <c r="J62" s="67"/>
      <c r="K62" s="67"/>
      <c r="L62" s="66"/>
      <c r="M62" s="66"/>
      <c r="N62" s="66"/>
    </row>
    <row r="63" spans="1:14" s="17" customFormat="1" ht="25.5" x14ac:dyDescent="0.25">
      <c r="A63" s="101" t="s">
        <v>30</v>
      </c>
      <c r="B63" s="66">
        <f t="shared" ref="B63:B70" si="13">C63+D63+E63+F63+G63+H63+I63+J63+K63+L63+M63+N63</f>
        <v>0</v>
      </c>
      <c r="C63" s="66"/>
      <c r="D63" s="68"/>
      <c r="E63" s="66"/>
      <c r="F63" s="66"/>
      <c r="G63" s="66"/>
      <c r="H63" s="66"/>
      <c r="I63" s="66"/>
      <c r="J63" s="66"/>
      <c r="K63" s="66"/>
      <c r="L63" s="66"/>
      <c r="M63" s="66"/>
      <c r="N63" s="66"/>
    </row>
    <row r="64" spans="1:14" s="17" customFormat="1" ht="27.6" customHeight="1" x14ac:dyDescent="0.25">
      <c r="A64" s="101" t="s">
        <v>31</v>
      </c>
      <c r="B64" s="66">
        <f>C64+D64+E64+F64+G64+H64+I64+J64+K64+L64+M64+N64</f>
        <v>0</v>
      </c>
      <c r="C64" s="66"/>
      <c r="D64" s="68"/>
      <c r="E64" s="66"/>
      <c r="F64" s="66"/>
      <c r="G64" s="66"/>
      <c r="H64" s="66"/>
      <c r="I64" s="66"/>
      <c r="J64" s="66"/>
      <c r="K64" s="66"/>
      <c r="L64" s="66"/>
      <c r="M64" s="66"/>
      <c r="N64" s="66"/>
    </row>
    <row r="65" spans="1:14" s="17" customFormat="1" ht="25.5" x14ac:dyDescent="0.25">
      <c r="A65" s="101" t="s">
        <v>32</v>
      </c>
      <c r="B65" s="66">
        <f>C65+D65+E65+F65+G65+H65+I65+J65+K65+L65+M65+N65</f>
        <v>0</v>
      </c>
      <c r="C65" s="66"/>
      <c r="D65" s="68"/>
      <c r="E65" s="66"/>
      <c r="F65" s="66"/>
      <c r="G65" s="66"/>
      <c r="H65" s="66"/>
      <c r="I65" s="66"/>
      <c r="J65" s="66"/>
      <c r="K65" s="66"/>
      <c r="L65" s="66"/>
      <c r="M65" s="66"/>
      <c r="N65" s="66"/>
    </row>
    <row r="66" spans="1:14" s="17" customFormat="1" ht="24" customHeight="1" x14ac:dyDescent="0.25">
      <c r="A66" s="101" t="s">
        <v>33</v>
      </c>
      <c r="B66" s="66">
        <f t="shared" si="13"/>
        <v>0</v>
      </c>
      <c r="C66" s="66"/>
      <c r="D66" s="68"/>
      <c r="E66" s="66"/>
      <c r="F66" s="66"/>
      <c r="G66" s="66"/>
      <c r="H66" s="66"/>
      <c r="I66" s="66"/>
      <c r="J66" s="66"/>
      <c r="K66" s="66"/>
      <c r="L66" s="68"/>
      <c r="M66" s="66"/>
      <c r="N66" s="66"/>
    </row>
    <row r="67" spans="1:14" s="17" customFormat="1" ht="15.75" x14ac:dyDescent="0.25">
      <c r="A67" s="101" t="s">
        <v>52</v>
      </c>
      <c r="B67" s="66">
        <f t="shared" si="13"/>
        <v>0</v>
      </c>
      <c r="C67" s="66"/>
      <c r="D67" s="68"/>
      <c r="E67" s="66"/>
      <c r="F67" s="66"/>
      <c r="G67" s="66"/>
      <c r="H67" s="66"/>
      <c r="I67" s="66"/>
      <c r="J67" s="66"/>
      <c r="K67" s="66"/>
      <c r="L67" s="66"/>
      <c r="M67" s="66"/>
    </row>
    <row r="68" spans="1:14" s="17" customFormat="1" ht="15.75" x14ac:dyDescent="0.25">
      <c r="A68" s="101" t="s">
        <v>53</v>
      </c>
      <c r="B68" s="66">
        <f t="shared" si="13"/>
        <v>0</v>
      </c>
      <c r="C68" s="66"/>
      <c r="D68" s="68"/>
      <c r="E68" s="66"/>
      <c r="F68" s="66"/>
      <c r="G68" s="66"/>
      <c r="H68" s="66"/>
      <c r="I68" s="66"/>
      <c r="J68" s="66"/>
      <c r="K68" s="66"/>
      <c r="L68" s="66"/>
      <c r="M68" s="66"/>
      <c r="N68" s="86"/>
    </row>
    <row r="69" spans="1:14" s="17" customFormat="1" ht="15.75" x14ac:dyDescent="0.25">
      <c r="A69" s="101" t="s">
        <v>34</v>
      </c>
      <c r="B69" s="66">
        <f t="shared" si="13"/>
        <v>0</v>
      </c>
      <c r="C69" s="66"/>
      <c r="D69" s="68"/>
      <c r="E69" s="66"/>
      <c r="F69" s="66"/>
      <c r="G69" s="66"/>
      <c r="H69" s="66"/>
      <c r="I69" s="66"/>
      <c r="J69" s="66"/>
      <c r="K69" s="66"/>
      <c r="L69" s="66"/>
      <c r="M69" s="66"/>
      <c r="N69" s="86"/>
    </row>
    <row r="70" spans="1:14" s="17" customFormat="1" ht="25.5" x14ac:dyDescent="0.25">
      <c r="A70" s="101" t="s">
        <v>54</v>
      </c>
      <c r="B70" s="66">
        <f t="shared" si="13"/>
        <v>0</v>
      </c>
      <c r="C70" s="66"/>
      <c r="D70" s="68"/>
      <c r="E70" s="66"/>
      <c r="F70" s="66"/>
      <c r="G70" s="66"/>
      <c r="H70" s="66"/>
      <c r="I70" s="66"/>
      <c r="J70" s="66"/>
      <c r="K70" s="66"/>
      <c r="L70" s="66"/>
      <c r="M70" s="66"/>
      <c r="N70" s="86"/>
    </row>
    <row r="71" spans="1:14" s="17" customFormat="1" ht="15.75" x14ac:dyDescent="0.25">
      <c r="A71" s="13"/>
      <c r="B71" s="18"/>
      <c r="C71" s="15"/>
      <c r="D71" s="42"/>
      <c r="E71" s="18"/>
      <c r="F71" s="18"/>
      <c r="G71" s="18"/>
      <c r="H71" s="18"/>
      <c r="I71" s="18"/>
      <c r="J71" s="18"/>
      <c r="K71" s="18"/>
      <c r="L71" s="65"/>
      <c r="M71" s="26"/>
      <c r="N71" s="26"/>
    </row>
    <row r="72" spans="1:14" s="17" customFormat="1" ht="15.75" x14ac:dyDescent="0.25">
      <c r="A72" s="73" t="s">
        <v>55</v>
      </c>
      <c r="B72" s="74">
        <f>C72+D72+E72+F72+G72+H72+I72+J72+K72+L72+M72+N72</f>
        <v>374098.65</v>
      </c>
      <c r="C72" s="75">
        <f>C73+C74+C75+C76</f>
        <v>374098.65</v>
      </c>
      <c r="D72" s="75">
        <f t="shared" ref="D72:G72" si="14">D73+D74+D75+D76</f>
        <v>0</v>
      </c>
      <c r="E72" s="75">
        <f t="shared" si="14"/>
        <v>0</v>
      </c>
      <c r="F72" s="75">
        <f t="shared" si="14"/>
        <v>0</v>
      </c>
      <c r="G72" s="75">
        <f t="shared" si="14"/>
        <v>0</v>
      </c>
      <c r="H72" s="75">
        <f>H73+H74+H75+H76</f>
        <v>0</v>
      </c>
      <c r="I72" s="75">
        <f t="shared" ref="I72:N72" si="15">I73+I74+I75+I76</f>
        <v>0</v>
      </c>
      <c r="J72" s="75">
        <f t="shared" si="15"/>
        <v>0</v>
      </c>
      <c r="K72" s="75">
        <f t="shared" si="15"/>
        <v>0</v>
      </c>
      <c r="L72" s="75">
        <f t="shared" si="15"/>
        <v>0</v>
      </c>
      <c r="M72" s="75">
        <f t="shared" si="15"/>
        <v>0</v>
      </c>
      <c r="N72" s="75">
        <f t="shared" si="15"/>
        <v>0</v>
      </c>
    </row>
    <row r="73" spans="1:14" s="17" customFormat="1" ht="15.75" x14ac:dyDescent="0.25">
      <c r="A73" s="101" t="s">
        <v>56</v>
      </c>
      <c r="B73" s="66">
        <f>C73+D73+E73+F73+G73+H73+I73+J73+K73+L73+M73+N73</f>
        <v>374098.65</v>
      </c>
      <c r="C73" s="67">
        <v>374098.65</v>
      </c>
      <c r="D73" s="68"/>
      <c r="E73" s="66"/>
      <c r="F73" s="66"/>
      <c r="G73" s="66"/>
      <c r="H73" s="66"/>
      <c r="I73" s="66"/>
      <c r="J73" s="66"/>
      <c r="K73" s="66"/>
      <c r="L73" s="66"/>
      <c r="M73" s="66"/>
      <c r="N73" s="66"/>
    </row>
    <row r="74" spans="1:14" s="17" customFormat="1" ht="15.75" x14ac:dyDescent="0.25">
      <c r="A74" s="101" t="s">
        <v>57</v>
      </c>
      <c r="B74" s="66">
        <f t="shared" ref="B74:B75" si="16">C74+D74+E74+F74+G74+H74+I74+J74+K74+L74+M74+N74</f>
        <v>0</v>
      </c>
      <c r="C74" s="67"/>
      <c r="D74" s="68"/>
      <c r="E74" s="66"/>
      <c r="F74" s="66"/>
      <c r="G74" s="66"/>
      <c r="H74" s="66"/>
      <c r="I74" s="66"/>
      <c r="J74" s="66"/>
      <c r="K74" s="66"/>
      <c r="L74" s="87"/>
      <c r="M74" s="66"/>
      <c r="N74" s="76"/>
    </row>
    <row r="75" spans="1:14" s="17" customFormat="1" ht="15.75" x14ac:dyDescent="0.25">
      <c r="A75" s="101" t="s">
        <v>58</v>
      </c>
      <c r="B75" s="66">
        <f t="shared" si="16"/>
        <v>0</v>
      </c>
      <c r="C75" s="67"/>
      <c r="D75" s="68"/>
      <c r="E75" s="66"/>
      <c r="F75" s="66"/>
      <c r="G75" s="66"/>
      <c r="H75" s="66"/>
      <c r="I75" s="66"/>
      <c r="J75" s="66"/>
      <c r="K75" s="66"/>
      <c r="L75" s="66"/>
      <c r="M75" s="66"/>
      <c r="N75" s="76"/>
    </row>
    <row r="76" spans="1:14" s="17" customFormat="1" ht="25.5" x14ac:dyDescent="0.25">
      <c r="A76" s="101" t="s">
        <v>108</v>
      </c>
      <c r="B76" s="72">
        <f t="shared" ref="B76" si="17">C76+D76+E76+F76+G76+H76+I76+J76+K76+L76+M76+N76</f>
        <v>0</v>
      </c>
      <c r="C76" s="67"/>
      <c r="D76" s="68"/>
      <c r="E76" s="66"/>
      <c r="F76" s="66"/>
      <c r="G76" s="66"/>
      <c r="H76" s="66"/>
      <c r="I76" s="66"/>
      <c r="J76" s="66"/>
      <c r="K76" s="66"/>
      <c r="L76" s="66"/>
      <c r="M76" s="66"/>
      <c r="N76" s="76"/>
    </row>
    <row r="77" spans="1:14" s="17" customFormat="1" ht="15.75" x14ac:dyDescent="0.25">
      <c r="A77" s="84"/>
      <c r="B77" s="88"/>
      <c r="C77" s="82"/>
      <c r="D77" s="83"/>
      <c r="E77" s="81"/>
      <c r="F77" s="81"/>
      <c r="G77" s="81"/>
      <c r="H77" s="81"/>
      <c r="I77" s="81"/>
      <c r="J77" s="81"/>
      <c r="K77" s="81"/>
      <c r="L77" s="81"/>
      <c r="M77" s="64"/>
      <c r="N77" s="64"/>
    </row>
    <row r="78" spans="1:14" s="17" customFormat="1" ht="31.5" x14ac:dyDescent="0.25">
      <c r="A78" s="73" t="s">
        <v>60</v>
      </c>
      <c r="B78" s="74"/>
      <c r="C78" s="75"/>
      <c r="D78" s="85"/>
      <c r="E78" s="79"/>
      <c r="F78" s="79"/>
      <c r="G78" s="79"/>
      <c r="H78" s="79"/>
      <c r="I78" s="79"/>
      <c r="J78" s="79"/>
      <c r="K78" s="79"/>
      <c r="L78" s="89"/>
      <c r="M78" s="80"/>
      <c r="N78" s="80"/>
    </row>
    <row r="79" spans="1:14" s="17" customFormat="1" ht="15.75" x14ac:dyDescent="0.25">
      <c r="A79" s="101" t="s">
        <v>61</v>
      </c>
      <c r="B79" s="72">
        <f>C79+D79+E79+F79+G79+H79+I79+J79+K79+L79+M79+N79</f>
        <v>0</v>
      </c>
      <c r="C79" s="67"/>
      <c r="D79" s="68"/>
      <c r="E79" s="66"/>
      <c r="F79" s="66"/>
      <c r="G79" s="66"/>
      <c r="H79" s="66"/>
      <c r="I79" s="66"/>
      <c r="J79" s="66"/>
      <c r="K79" s="66"/>
      <c r="L79" s="87"/>
      <c r="M79" s="76"/>
      <c r="N79" s="76"/>
    </row>
    <row r="80" spans="1:14" s="17" customFormat="1" ht="25.5" x14ac:dyDescent="0.25">
      <c r="A80" s="101" t="s">
        <v>62</v>
      </c>
      <c r="B80" s="72">
        <f>C80+D80+E80+F80+G80+H80+I80+J80+K80+L80+M80+N80</f>
        <v>0</v>
      </c>
      <c r="C80" s="67"/>
      <c r="D80" s="68"/>
      <c r="E80" s="66"/>
      <c r="F80" s="66"/>
      <c r="G80" s="66"/>
      <c r="H80" s="66"/>
      <c r="I80" s="66"/>
      <c r="J80" s="66"/>
      <c r="K80" s="66"/>
      <c r="L80" s="87"/>
      <c r="M80" s="76"/>
      <c r="N80" s="76"/>
    </row>
    <row r="81" spans="1:14" s="17" customFormat="1" ht="15.75" x14ac:dyDescent="0.25">
      <c r="A81" s="13"/>
      <c r="B81" s="18"/>
      <c r="C81" s="15"/>
      <c r="D81" s="42"/>
      <c r="E81" s="18"/>
      <c r="F81" s="18"/>
      <c r="G81" s="18"/>
      <c r="H81" s="18"/>
      <c r="I81" s="18"/>
      <c r="J81" s="18"/>
      <c r="K81" s="18"/>
      <c r="M81" s="64"/>
      <c r="N81" s="64"/>
    </row>
    <row r="82" spans="1:14" s="17" customFormat="1" ht="15.75" x14ac:dyDescent="0.25">
      <c r="A82" s="73" t="s">
        <v>63</v>
      </c>
      <c r="B82" s="74">
        <f t="shared" ref="B82:B85" si="18">C82+D82+E82+F82+G82+H82+I82+J82+K82+L82+M82+N82</f>
        <v>0</v>
      </c>
      <c r="C82" s="75"/>
      <c r="D82" s="77">
        <f>D83+D84+D85</f>
        <v>0</v>
      </c>
      <c r="E82" s="77">
        <f>E83+E84+E85</f>
        <v>0</v>
      </c>
      <c r="F82" s="77">
        <f>F83+F84+F85</f>
        <v>0</v>
      </c>
      <c r="G82" s="79">
        <v>0</v>
      </c>
      <c r="H82" s="79"/>
      <c r="I82" s="79"/>
      <c r="J82" s="79"/>
      <c r="K82" s="79"/>
      <c r="L82" s="79"/>
      <c r="M82" s="80"/>
      <c r="N82" s="80"/>
    </row>
    <row r="83" spans="1:14" s="17" customFormat="1" ht="15.75" x14ac:dyDescent="0.25">
      <c r="A83" s="101" t="s">
        <v>64</v>
      </c>
      <c r="B83" s="66">
        <f t="shared" si="18"/>
        <v>0</v>
      </c>
      <c r="C83" s="67"/>
      <c r="D83" s="68"/>
      <c r="E83" s="66"/>
      <c r="F83" s="66"/>
      <c r="G83" s="66"/>
      <c r="H83" s="66"/>
      <c r="I83" s="66"/>
      <c r="J83" s="66"/>
      <c r="K83" s="66"/>
      <c r="L83" s="66"/>
      <c r="M83" s="76"/>
      <c r="N83" s="76"/>
    </row>
    <row r="84" spans="1:14" s="17" customFormat="1" ht="15.75" x14ac:dyDescent="0.25">
      <c r="A84" s="101" t="s">
        <v>65</v>
      </c>
      <c r="B84" s="72">
        <f t="shared" si="18"/>
        <v>0</v>
      </c>
      <c r="C84" s="67"/>
      <c r="D84" s="68"/>
      <c r="E84" s="66"/>
      <c r="F84" s="66"/>
      <c r="G84" s="66"/>
      <c r="H84" s="66"/>
      <c r="I84" s="66"/>
      <c r="J84" s="66"/>
      <c r="K84" s="66"/>
      <c r="L84" s="66"/>
      <c r="M84" s="76"/>
      <c r="N84" s="76"/>
    </row>
    <row r="85" spans="1:14" s="17" customFormat="1" ht="25.5" x14ac:dyDescent="0.25">
      <c r="A85" s="101" t="s">
        <v>66</v>
      </c>
      <c r="B85" s="66">
        <f t="shared" si="18"/>
        <v>0</v>
      </c>
      <c r="C85" s="67"/>
      <c r="D85" s="66"/>
      <c r="E85" s="66"/>
      <c r="F85" s="66"/>
      <c r="G85" s="66"/>
      <c r="H85" s="66"/>
      <c r="I85" s="66"/>
      <c r="J85" s="66"/>
      <c r="K85" s="66"/>
      <c r="L85" s="66"/>
      <c r="M85" s="76"/>
      <c r="N85" s="76"/>
    </row>
    <row r="86" spans="1:14" s="17" customFormat="1" ht="15.75" x14ac:dyDescent="0.25">
      <c r="A86" s="84"/>
      <c r="B86" s="81"/>
      <c r="C86" s="82"/>
      <c r="D86" s="81"/>
      <c r="E86" s="81"/>
      <c r="F86" s="81"/>
      <c r="G86" s="81"/>
      <c r="H86" s="81"/>
      <c r="I86" s="81"/>
      <c r="J86" s="81"/>
      <c r="K86" s="81"/>
      <c r="L86" s="81"/>
      <c r="M86" s="64"/>
      <c r="N86" s="64"/>
    </row>
    <row r="87" spans="1:14" s="57" customFormat="1" ht="15.75" x14ac:dyDescent="0.25">
      <c r="A87" s="90" t="s">
        <v>35</v>
      </c>
      <c r="B87" s="56">
        <f>B14+B21+B32+B43+B52+B61+B72+B78+B82</f>
        <v>15734440.060000001</v>
      </c>
      <c r="C87" s="56">
        <f>C14+C21+C32+C43+C52+C61+C78+C82+C72</f>
        <v>15734440.060000001</v>
      </c>
      <c r="D87" s="56">
        <f t="shared" ref="D87:N87" si="19">D14+D21+D32+D43+D52+D61+D78+D82+D72</f>
        <v>0</v>
      </c>
      <c r="E87" s="56">
        <f t="shared" si="19"/>
        <v>0</v>
      </c>
      <c r="F87" s="56">
        <f t="shared" si="19"/>
        <v>0</v>
      </c>
      <c r="G87" s="56">
        <f t="shared" si="19"/>
        <v>0</v>
      </c>
      <c r="H87" s="56">
        <f t="shared" si="19"/>
        <v>0</v>
      </c>
      <c r="I87" s="56">
        <f t="shared" si="19"/>
        <v>0</v>
      </c>
      <c r="J87" s="56">
        <f t="shared" si="19"/>
        <v>0</v>
      </c>
      <c r="K87" s="56">
        <f t="shared" si="19"/>
        <v>0</v>
      </c>
      <c r="L87" s="56">
        <f t="shared" si="19"/>
        <v>0</v>
      </c>
      <c r="M87" s="56">
        <f t="shared" si="19"/>
        <v>0</v>
      </c>
      <c r="N87" s="56">
        <f t="shared" si="19"/>
        <v>0</v>
      </c>
    </row>
    <row r="88" spans="1:14" s="17" customFormat="1" ht="15.75" x14ac:dyDescent="0.25">
      <c r="A88" s="69"/>
      <c r="B88" s="95"/>
      <c r="C88" s="95"/>
      <c r="D88" s="95"/>
      <c r="E88" s="95"/>
      <c r="F88" s="95"/>
      <c r="G88" s="95"/>
      <c r="H88" s="95"/>
      <c r="I88" s="95"/>
      <c r="J88" s="95"/>
      <c r="K88" s="95"/>
      <c r="L88" s="95"/>
      <c r="M88" s="95"/>
      <c r="N88" s="95"/>
    </row>
    <row r="89" spans="1:14" s="17" customFormat="1" ht="15.75" x14ac:dyDescent="0.25">
      <c r="A89" s="9" t="s">
        <v>67</v>
      </c>
      <c r="B89" s="11"/>
      <c r="C89" s="11"/>
      <c r="D89" s="11"/>
      <c r="E89" s="58"/>
      <c r="F89" s="58"/>
      <c r="G89" s="22"/>
      <c r="H89" s="22"/>
      <c r="I89" s="22"/>
      <c r="J89" s="22"/>
      <c r="K89" s="22"/>
      <c r="L89" s="22"/>
      <c r="M89" s="22"/>
      <c r="N89" s="22"/>
    </row>
    <row r="90" spans="1:14" s="17" customFormat="1" ht="15.75" x14ac:dyDescent="0.25">
      <c r="A90" s="69"/>
      <c r="B90" s="71"/>
      <c r="C90" s="71"/>
      <c r="D90" s="71"/>
      <c r="E90" s="91"/>
      <c r="F90" s="91"/>
      <c r="G90" s="92"/>
      <c r="H90" s="92"/>
      <c r="I90" s="92"/>
      <c r="J90" s="92"/>
      <c r="K90" s="92"/>
      <c r="L90" s="92"/>
      <c r="M90" s="92"/>
      <c r="N90" s="92"/>
    </row>
    <row r="91" spans="1:14" s="17" customFormat="1" ht="15.75" x14ac:dyDescent="0.25">
      <c r="A91" s="73" t="s">
        <v>68</v>
      </c>
      <c r="B91" s="74"/>
      <c r="C91" s="75"/>
      <c r="D91" s="77"/>
      <c r="E91" s="77"/>
      <c r="F91" s="77"/>
      <c r="G91" s="79"/>
      <c r="H91" s="79"/>
      <c r="I91" s="79"/>
      <c r="J91" s="79"/>
      <c r="K91" s="79"/>
      <c r="L91" s="79"/>
      <c r="M91" s="80"/>
      <c r="N91" s="80"/>
    </row>
    <row r="92" spans="1:14" s="17" customFormat="1" ht="25.5" x14ac:dyDescent="0.25">
      <c r="A92" s="101" t="s">
        <v>69</v>
      </c>
      <c r="B92" s="93"/>
      <c r="C92" s="67"/>
      <c r="D92" s="94"/>
      <c r="E92" s="93"/>
      <c r="F92" s="93"/>
      <c r="G92" s="87"/>
      <c r="H92" s="87"/>
      <c r="I92" s="87"/>
      <c r="J92" s="87"/>
      <c r="K92" s="87"/>
      <c r="L92" s="87"/>
      <c r="M92" s="87"/>
      <c r="N92" s="87"/>
    </row>
    <row r="93" spans="1:14" s="17" customFormat="1" ht="25.9" customHeight="1" x14ac:dyDescent="0.25">
      <c r="A93" s="101" t="s">
        <v>70</v>
      </c>
      <c r="B93" s="93"/>
      <c r="C93" s="67"/>
      <c r="D93" s="94"/>
      <c r="E93" s="93"/>
      <c r="F93" s="93"/>
      <c r="G93" s="87"/>
      <c r="H93" s="87"/>
      <c r="I93" s="87"/>
      <c r="J93" s="87"/>
      <c r="K93" s="87"/>
      <c r="L93" s="87"/>
      <c r="M93" s="87"/>
      <c r="N93" s="87"/>
    </row>
    <row r="94" spans="1:14" s="17" customFormat="1" ht="15.75" x14ac:dyDescent="0.25">
      <c r="A94" s="13"/>
      <c r="B94" s="14"/>
      <c r="C94" s="15"/>
      <c r="D94" s="16"/>
      <c r="E94" s="14"/>
      <c r="F94" s="14"/>
    </row>
    <row r="95" spans="1:14" s="17" customFormat="1" ht="15.75" x14ac:dyDescent="0.25">
      <c r="A95" s="73" t="s">
        <v>71</v>
      </c>
      <c r="B95" s="74"/>
      <c r="C95" s="75"/>
      <c r="D95" s="77"/>
      <c r="E95" s="77"/>
      <c r="F95" s="77"/>
      <c r="G95" s="79"/>
      <c r="H95" s="79"/>
      <c r="I95" s="79"/>
      <c r="J95" s="79"/>
      <c r="K95" s="79"/>
      <c r="L95" s="79"/>
      <c r="M95" s="80"/>
      <c r="N95" s="80"/>
    </row>
    <row r="96" spans="1:14" s="17" customFormat="1" ht="15.75" x14ac:dyDescent="0.25">
      <c r="A96" s="101" t="s">
        <v>72</v>
      </c>
      <c r="B96" s="93"/>
      <c r="C96" s="67"/>
      <c r="D96" s="94"/>
      <c r="E96" s="93"/>
      <c r="F96" s="93"/>
      <c r="G96" s="87"/>
      <c r="H96" s="87"/>
      <c r="I96" s="87"/>
      <c r="J96" s="87"/>
      <c r="K96" s="87"/>
      <c r="L96" s="87"/>
      <c r="M96" s="87"/>
      <c r="N96" s="87"/>
    </row>
    <row r="97" spans="1:14" s="17" customFormat="1" ht="15.75" x14ac:dyDescent="0.25">
      <c r="A97" s="101" t="s">
        <v>73</v>
      </c>
      <c r="B97" s="93"/>
      <c r="C97" s="67"/>
      <c r="D97" s="94"/>
      <c r="E97" s="93"/>
      <c r="F97" s="93"/>
      <c r="G97" s="87"/>
      <c r="H97" s="87"/>
      <c r="I97" s="87"/>
      <c r="J97" s="87"/>
      <c r="K97" s="87"/>
      <c r="L97" s="87"/>
      <c r="M97" s="87"/>
      <c r="N97" s="87"/>
    </row>
    <row r="98" spans="1:14" s="17" customFormat="1" ht="15.75" x14ac:dyDescent="0.25">
      <c r="A98" s="84"/>
      <c r="B98" s="96"/>
      <c r="C98" s="82"/>
      <c r="D98" s="97"/>
      <c r="E98" s="96"/>
      <c r="F98" s="96"/>
    </row>
    <row r="99" spans="1:14" s="17" customFormat="1" ht="15.75" x14ac:dyDescent="0.25">
      <c r="A99" s="73" t="s">
        <v>74</v>
      </c>
      <c r="B99" s="74"/>
      <c r="C99" s="75"/>
      <c r="D99" s="77"/>
      <c r="E99" s="77"/>
      <c r="F99" s="77"/>
      <c r="G99" s="79"/>
      <c r="H99" s="79"/>
      <c r="I99" s="79"/>
      <c r="J99" s="79"/>
      <c r="K99" s="79"/>
      <c r="L99" s="79"/>
      <c r="M99" s="80"/>
      <c r="N99" s="80"/>
    </row>
    <row r="100" spans="1:14" s="17" customFormat="1" ht="24.75" customHeight="1" x14ac:dyDescent="0.25">
      <c r="A100" s="101" t="s">
        <v>75</v>
      </c>
      <c r="B100" s="93"/>
      <c r="C100" s="67"/>
      <c r="D100" s="94"/>
      <c r="E100" s="93"/>
      <c r="F100" s="93"/>
      <c r="G100" s="87"/>
      <c r="H100" s="87"/>
      <c r="I100" s="87"/>
      <c r="J100" s="87"/>
      <c r="K100" s="87"/>
      <c r="L100" s="87"/>
      <c r="M100" s="87"/>
      <c r="N100" s="87"/>
    </row>
    <row r="101" spans="1:14" s="17" customFormat="1" ht="15.75" x14ac:dyDescent="0.25">
      <c r="A101" s="13"/>
      <c r="B101" s="14"/>
      <c r="C101" s="15"/>
      <c r="D101" s="16"/>
      <c r="E101" s="14"/>
      <c r="F101" s="14"/>
    </row>
    <row r="102" spans="1:14" s="17" customFormat="1" ht="15.75" x14ac:dyDescent="0.25">
      <c r="A102" s="20" t="s">
        <v>76</v>
      </c>
      <c r="B102" s="21"/>
      <c r="C102" s="39"/>
      <c r="D102" s="39"/>
      <c r="E102" s="59"/>
      <c r="F102" s="59"/>
      <c r="G102" s="21"/>
      <c r="H102" s="21"/>
      <c r="I102" s="21"/>
      <c r="J102" s="21"/>
      <c r="K102" s="21"/>
      <c r="L102" s="21"/>
      <c r="M102" s="21"/>
      <c r="N102" s="21"/>
    </row>
    <row r="103" spans="1:14" s="17" customFormat="1" ht="15.75" x14ac:dyDescent="0.25">
      <c r="C103" s="16"/>
      <c r="D103" s="16"/>
      <c r="E103" s="14"/>
      <c r="F103" s="14"/>
    </row>
    <row r="104" spans="1:14" s="17" customFormat="1" ht="15.75" x14ac:dyDescent="0.25">
      <c r="A104" s="1"/>
      <c r="B104" s="41">
        <f>B87</f>
        <v>15734440.060000001</v>
      </c>
      <c r="C104" s="41">
        <f>C87</f>
        <v>15734440.060000001</v>
      </c>
      <c r="D104" s="41">
        <f>D87</f>
        <v>0</v>
      </c>
      <c r="E104" s="41">
        <f>E87</f>
        <v>0</v>
      </c>
      <c r="F104" s="41">
        <f t="shared" ref="F104:H104" si="20">F87</f>
        <v>0</v>
      </c>
      <c r="G104" s="41">
        <f t="shared" si="20"/>
        <v>0</v>
      </c>
      <c r="H104" s="41">
        <f t="shared" si="20"/>
        <v>0</v>
      </c>
      <c r="I104" s="41">
        <f>I87</f>
        <v>0</v>
      </c>
      <c r="J104" s="41">
        <f>J87</f>
        <v>0</v>
      </c>
      <c r="K104" s="41">
        <f>K87</f>
        <v>0</v>
      </c>
      <c r="L104" s="41">
        <f t="shared" ref="L104:N104" si="21">L87</f>
        <v>0</v>
      </c>
      <c r="M104" s="41">
        <f t="shared" si="21"/>
        <v>0</v>
      </c>
      <c r="N104" s="41">
        <f t="shared" si="21"/>
        <v>0</v>
      </c>
    </row>
    <row r="105" spans="1:14" s="17" customFormat="1" ht="15.75" x14ac:dyDescent="0.25">
      <c r="A105" s="104"/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23"/>
      <c r="M105" s="23"/>
      <c r="N105" s="23"/>
    </row>
    <row r="106" spans="1:14" s="17" customFormat="1" ht="15.75" x14ac:dyDescent="0.25">
      <c r="C106" s="16"/>
      <c r="D106" s="16"/>
      <c r="E106" s="14"/>
      <c r="F106" s="14"/>
      <c r="G106" s="55"/>
    </row>
    <row r="107" spans="1:14" s="17" customFormat="1" ht="15.75" x14ac:dyDescent="0.25">
      <c r="A107" s="19" t="s">
        <v>78</v>
      </c>
      <c r="C107" s="16"/>
      <c r="D107" s="16"/>
      <c r="E107" s="14"/>
      <c r="F107" s="14"/>
      <c r="G107" s="55"/>
    </row>
    <row r="108" spans="1:14" s="17" customFormat="1" ht="15.75" x14ac:dyDescent="0.25">
      <c r="A108" s="103" t="s">
        <v>80</v>
      </c>
      <c r="B108" s="24"/>
      <c r="C108" s="16"/>
      <c r="D108" s="16"/>
      <c r="E108" s="14"/>
      <c r="F108" s="14"/>
    </row>
    <row r="109" spans="1:14" s="17" customFormat="1" ht="15.75" x14ac:dyDescent="0.25">
      <c r="A109" s="103" t="s">
        <v>81</v>
      </c>
      <c r="C109" s="16"/>
      <c r="D109" s="16"/>
      <c r="E109" s="128"/>
      <c r="F109" s="128"/>
      <c r="H109" s="124"/>
      <c r="I109" s="124"/>
    </row>
    <row r="110" spans="1:14" s="17" customFormat="1" ht="15.75" x14ac:dyDescent="0.25">
      <c r="A110" s="103" t="s">
        <v>79</v>
      </c>
      <c r="C110" s="16"/>
      <c r="D110" s="16"/>
      <c r="E110" s="127" t="s">
        <v>112</v>
      </c>
      <c r="F110" s="127"/>
      <c r="G110" s="19"/>
      <c r="H110" s="125" t="s">
        <v>106</v>
      </c>
      <c r="I110" s="125"/>
      <c r="K110" s="125" t="s">
        <v>107</v>
      </c>
      <c r="L110" s="125"/>
    </row>
    <row r="111" spans="1:14" s="17" customFormat="1" ht="15.75" x14ac:dyDescent="0.25">
      <c r="A111" s="103" t="s">
        <v>82</v>
      </c>
      <c r="C111" s="16"/>
      <c r="D111" s="16"/>
      <c r="E111" s="128" t="s">
        <v>109</v>
      </c>
      <c r="F111" s="128"/>
      <c r="H111" s="124" t="s">
        <v>104</v>
      </c>
      <c r="I111" s="124"/>
      <c r="K111" s="124" t="s">
        <v>100</v>
      </c>
      <c r="L111" s="124"/>
    </row>
    <row r="112" spans="1:14" s="17" customFormat="1" ht="15.75" x14ac:dyDescent="0.25">
      <c r="A112" s="103" t="s">
        <v>83</v>
      </c>
      <c r="C112" s="16"/>
      <c r="D112" s="16"/>
      <c r="E112" s="14" t="s">
        <v>111</v>
      </c>
      <c r="F112" s="14"/>
      <c r="H112" s="124" t="s">
        <v>105</v>
      </c>
      <c r="I112" s="124"/>
      <c r="K112" s="124" t="s">
        <v>110</v>
      </c>
      <c r="L112" s="124"/>
    </row>
  </sheetData>
  <mergeCells count="15">
    <mergeCell ref="H112:I112"/>
    <mergeCell ref="K110:L110"/>
    <mergeCell ref="A5:N5"/>
    <mergeCell ref="K111:L111"/>
    <mergeCell ref="K112:L112"/>
    <mergeCell ref="E110:F110"/>
    <mergeCell ref="E111:F111"/>
    <mergeCell ref="H109:I109"/>
    <mergeCell ref="H110:I110"/>
    <mergeCell ref="H111:I111"/>
    <mergeCell ref="A9:N9"/>
    <mergeCell ref="A8:N8"/>
    <mergeCell ref="A7:N7"/>
    <mergeCell ref="A6:N6"/>
    <mergeCell ref="E109:F109"/>
  </mergeCells>
  <pageMargins left="0.23622047244094491" right="0.23622047244094491" top="0.74803149606299213" bottom="0.74803149606299213" header="0.31496062992125984" footer="0.31496062992125984"/>
  <pageSetup paperSize="5" scale="67" orientation="landscape" r:id="rId1"/>
  <rowBreaks count="3" manualBreakCount="3">
    <brk id="41" max="13" man="1"/>
    <brk id="70" max="13" man="1"/>
    <brk id="71" max="1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507007</vt:lpstr>
      <vt:lpstr>Plantilla Ejecución </vt:lpstr>
      <vt:lpstr>'507007'!Print_Area</vt:lpstr>
      <vt:lpstr>'Plantilla Ejecución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admin</cp:lastModifiedBy>
  <cp:lastPrinted>2023-01-12T18:53:28Z</cp:lastPrinted>
  <dcterms:created xsi:type="dcterms:W3CDTF">2018-04-17T18:57:16Z</dcterms:created>
  <dcterms:modified xsi:type="dcterms:W3CDTF">2023-02-28T17:55:47Z</dcterms:modified>
</cp:coreProperties>
</file>