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5" yWindow="-115" windowWidth="22326" windowHeight="12649"/>
  </bookViews>
  <sheets>
    <sheet name="Plantilla Ejecución " sheetId="3" r:id="rId1"/>
  </sheets>
  <definedNames>
    <definedName name="_xlnm.Print_Area" localSheetId="0">'Plantilla Ejecución '!$A$1:$P$113</definedName>
    <definedName name="_xlnm.Print_Titles" localSheetId="0">'Plantilla Ejecución '!$2:$11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3" l="1"/>
  <c r="F66" i="3"/>
  <c r="G66" i="3"/>
  <c r="H66" i="3"/>
  <c r="I66" i="3"/>
  <c r="J66" i="3"/>
  <c r="K66" i="3"/>
  <c r="L66" i="3"/>
  <c r="M66" i="3"/>
  <c r="N66" i="3"/>
  <c r="O66" i="3"/>
  <c r="D66" i="3"/>
  <c r="D14" i="3"/>
  <c r="P66" i="3" l="1"/>
  <c r="P68" i="3" l="1"/>
  <c r="P69" i="3"/>
  <c r="P70" i="3"/>
  <c r="P67" i="3"/>
  <c r="P58" i="3"/>
  <c r="P59" i="3"/>
  <c r="P60" i="3"/>
  <c r="P61" i="3"/>
  <c r="P62" i="3"/>
  <c r="P63" i="3"/>
  <c r="P64" i="3"/>
  <c r="P65" i="3"/>
  <c r="P57" i="3"/>
  <c r="P50" i="3"/>
  <c r="P51" i="3"/>
  <c r="P52" i="3"/>
  <c r="P53" i="3"/>
  <c r="P54" i="3"/>
  <c r="P55" i="3"/>
  <c r="P49" i="3"/>
  <c r="P42" i="3"/>
  <c r="P43" i="3"/>
  <c r="P44" i="3"/>
  <c r="P45" i="3"/>
  <c r="P46" i="3"/>
  <c r="P47" i="3"/>
  <c r="P41" i="3"/>
  <c r="P32" i="3"/>
  <c r="P33" i="3"/>
  <c r="P34" i="3"/>
  <c r="P35" i="3"/>
  <c r="P36" i="3"/>
  <c r="P37" i="3"/>
  <c r="P38" i="3"/>
  <c r="P39" i="3"/>
  <c r="P31" i="3"/>
  <c r="P21" i="3"/>
  <c r="P22" i="3"/>
  <c r="P23" i="3"/>
  <c r="P24" i="3"/>
  <c r="P25" i="3"/>
  <c r="P26" i="3"/>
  <c r="P27" i="3"/>
  <c r="P28" i="3"/>
  <c r="P29" i="3"/>
  <c r="P16" i="3"/>
  <c r="P17" i="3"/>
  <c r="P18" i="3"/>
  <c r="P19" i="3"/>
  <c r="P15" i="3"/>
  <c r="C30" i="3"/>
  <c r="C20" i="3"/>
  <c r="D20" i="3"/>
  <c r="E20" i="3"/>
  <c r="C14" i="3"/>
  <c r="C13" i="3" s="1"/>
  <c r="E14" i="3"/>
  <c r="B56" i="3"/>
  <c r="C48" i="3"/>
  <c r="D48" i="3"/>
  <c r="E48" i="3"/>
  <c r="B30" i="3"/>
  <c r="B20" i="3"/>
  <c r="B14" i="3"/>
  <c r="B66" i="3"/>
  <c r="B48" i="3"/>
  <c r="P71" i="3"/>
  <c r="P84" i="3"/>
  <c r="C56" i="3"/>
  <c r="D56" i="3"/>
  <c r="E56" i="3"/>
  <c r="C40" i="3"/>
  <c r="D40" i="3"/>
  <c r="E40" i="3"/>
  <c r="B40" i="3"/>
  <c r="P72" i="3"/>
  <c r="P73" i="3"/>
  <c r="P74" i="3"/>
  <c r="P75" i="3"/>
  <c r="P76" i="3"/>
  <c r="P77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14" i="3" l="1"/>
  <c r="P48" i="3"/>
  <c r="P56" i="3"/>
  <c r="B13" i="3"/>
  <c r="P20" i="3"/>
  <c r="P40" i="3"/>
  <c r="C78" i="3"/>
  <c r="B78" i="3"/>
  <c r="C93" i="3" l="1"/>
  <c r="B93" i="3" l="1"/>
  <c r="E30" i="3" l="1"/>
  <c r="E13" i="3" s="1"/>
  <c r="P30" i="3"/>
  <c r="P78" i="3" s="1"/>
  <c r="D30" i="3"/>
  <c r="D78" i="3" s="1"/>
  <c r="D93" i="3" l="1"/>
  <c r="D13" i="3"/>
  <c r="P13" i="3" s="1"/>
  <c r="E78" i="3"/>
  <c r="E93" i="3" s="1"/>
  <c r="P93" i="3" l="1"/>
</calcChain>
</file>

<file path=xl/sharedStrings.xml><?xml version="1.0" encoding="utf-8"?>
<sst xmlns="http://schemas.openxmlformats.org/spreadsheetml/2006/main" count="118" uniqueCount="118">
  <si>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</si>
  <si>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</si>
  <si>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</si>
  <si>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</si>
  <si>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</si>
  <si>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</si>
  <si>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</si>
  <si>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</si>
  <si>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</si>
  <si>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</si>
  <si>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</si>
  <si>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</si>
  <si>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</si>
  <si>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</si>
  <si>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</si>
  <si>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</si>
  <si>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</si>
  <si>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</si>
  <si>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</si>
  <si>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</si>
  <si>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</si>
  <si>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</si>
  <si>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</si>
  <si>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</si>
  <si>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</si>
  <si>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</si>
  <si>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</si>
  <si>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</si>
  <si>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</si>
  <si>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</si>
  <si>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</si>
  <si>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</si>
  <si>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</si>
  <si>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</si>
  <si>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</si>
  <si>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</si>
  <si>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</si>
  <si>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</si>
  <si>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</si>
  <si>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</si>
  <si>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</si>
  <si>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</si>
  <si>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</si>
  <si>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</si>
  <si>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</si>
  <si>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</si>
  <si>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</si>
  <si>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</si>
  <si>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</si>
  <si>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</si>
  <si>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</si>
  <si>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</si>
  <si>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</si>
  <si>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</si>
  <si>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</si>
  <si>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</si>
  <si>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</si>
  <si>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</si>
  <si>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</si>
  <si>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</si>
  <si>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</si>
  <si>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</si>
  <si>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</si>
  <si>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</si>
  <si>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</si>
  <si>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</si>
  <si>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</si>
  <si>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</si>
  <si>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</si>
  <si>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</si>
  <si>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</si>
  <si>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</si>
  <si>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</si>
  <si>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</si>
  <si>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</si>
  <si>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</si>
  <si>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</si>
  <si>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</si>
  <si>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</si>
  <si>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</si>
  <si>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</si>
  <si>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</si>
  <si>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</si>
  <si>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</si>
  <si>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</si>
  <si>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</si>
  <si>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</si>
  <si>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</si>
  <si>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</si>
  <si>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</si>
  <si>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c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</si>
  <si>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</si>
  <si>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</si>
  <si>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</si>
  <si>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</si>
  <si>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</si>
  <si>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</si>
  <si>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</si>
  <si>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</si>
  <si>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</si>
  <si>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</si>
  <si>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</si>
  <si>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 DE AGRICULTURA</t>
  </si>
  <si>
    <t>MERCADOS DOMINICANOS DE ABASTO AGROPECUARIO</t>
  </si>
  <si>
    <t>Mes de Febrero del 2023</t>
  </si>
  <si>
    <t>VALORES EN RD$</t>
  </si>
  <si>
    <t>SÓCRATES DÍAZ CASTILLO</t>
  </si>
  <si>
    <t>DULCE MONTILLA</t>
  </si>
  <si>
    <t xml:space="preserve"> Autorizado Por:</t>
  </si>
  <si>
    <t>Revisado Por:</t>
  </si>
  <si>
    <t>Administrador General</t>
  </si>
  <si>
    <t>Directora  Financiera</t>
  </si>
  <si>
    <t xml:space="preserve">                   MARCELLE RODRIGUEZ</t>
  </si>
  <si>
    <t xml:space="preserve">                        Preparado Por:</t>
  </si>
  <si>
    <t xml:space="preserve">                 División de Contabilidad</t>
  </si>
  <si>
    <t>___________________________</t>
  </si>
  <si>
    <t xml:space="preserve">     _________________________________</t>
  </si>
  <si>
    <t xml:space="preserve">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</si>
</sst>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5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43" fontId="0" fillId="0" borderId="0" xfId="0" applyNumberFormat="1" applyAlignment="1">
      <alignment horizontal="center"/>
    </xf>
    <xf numFmtId="43" fontId="4" fillId="2" borderId="2" xfId="0" applyNumberFormat="1" applyFont="1" applyFill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1" fillId="0" borderId="11" xfId="3" applyNumberFormat="1" applyFont="1" applyBorder="1" applyAlignment="1">
      <alignment horizontal="left" vertical="center" wrapText="1"/>
    </xf>
    <xf numFmtId="43" fontId="1" fillId="0" borderId="18" xfId="3" applyNumberFormat="1" applyFont="1" applyBorder="1" applyAlignment="1">
      <alignment horizontal="left" vertical="center" wrapText="1"/>
    </xf>
    <xf numFmtId="43" fontId="1" fillId="0" borderId="17" xfId="3" applyNumberFormat="1" applyFont="1" applyBorder="1" applyAlignment="1">
      <alignment horizontal="left" vertical="center" wrapText="1"/>
    </xf>
    <xf numFmtId="43" fontId="3" fillId="0" borderId="4" xfId="3" applyNumberFormat="1" applyFont="1" applyBorder="1" applyAlignment="1">
      <alignment vertical="center" wrapText="1"/>
    </xf>
    <xf numFmtId="43" fontId="3" fillId="0" borderId="4" xfId="3" applyNumberFormat="1" applyFont="1" applyBorder="1"/>
    <xf numFmtId="43" fontId="3" fillId="0" borderId="1" xfId="3" applyNumberFormat="1" applyFont="1" applyBorder="1" applyAlignment="1">
      <alignment vertical="center" wrapText="1"/>
    </xf>
    <xf numFmtId="43" fontId="3" fillId="0" borderId="1" xfId="3" applyNumberFormat="1" applyFont="1" applyBorder="1"/>
    <xf numFmtId="43" fontId="3" fillId="0" borderId="2" xfId="3" applyNumberFormat="1" applyFont="1" applyBorder="1" applyAlignment="1">
      <alignment vertical="center" wrapText="1"/>
    </xf>
    <xf numFmtId="43" fontId="3" fillId="0" borderId="2" xfId="3" applyNumberFormat="1" applyFont="1" applyBorder="1"/>
    <xf numFmtId="43" fontId="3" fillId="0" borderId="3" xfId="3" applyNumberFormat="1" applyFont="1" applyBorder="1" applyAlignment="1">
      <alignment vertical="center" wrapText="1"/>
    </xf>
    <xf numFmtId="43" fontId="3" fillId="0" borderId="0" xfId="3" applyNumberFormat="1" applyFont="1" applyBorder="1"/>
    <xf numFmtId="43" fontId="3" fillId="0" borderId="11" xfId="3" applyNumberFormat="1" applyFont="1" applyBorder="1" applyAlignment="1">
      <alignment vertical="center" wrapText="1"/>
    </xf>
    <xf numFmtId="43" fontId="1" fillId="0" borderId="12" xfId="3" applyNumberFormat="1" applyFont="1" applyBorder="1" applyAlignment="1">
      <alignment vertical="center" wrapText="1"/>
    </xf>
    <xf numFmtId="43" fontId="1" fillId="0" borderId="16" xfId="3" applyNumberFormat="1" applyFont="1" applyBorder="1" applyAlignment="1">
      <alignment vertical="center" wrapText="1"/>
    </xf>
    <xf numFmtId="43" fontId="1" fillId="0" borderId="13" xfId="3" applyNumberFormat="1" applyFont="1" applyBorder="1" applyAlignment="1">
      <alignment vertical="center" wrapText="1"/>
    </xf>
    <xf numFmtId="43" fontId="1" fillId="3" borderId="11" xfId="3" applyNumberFormat="1" applyFont="1" applyFill="1" applyBorder="1" applyAlignment="1">
      <alignment horizontal="center" vertical="center" wrapText="1"/>
    </xf>
    <xf numFmtId="43" fontId="1" fillId="3" borderId="18" xfId="3" applyNumberFormat="1" applyFont="1" applyFill="1" applyBorder="1" applyAlignment="1">
      <alignment horizontal="center" vertical="center" wrapText="1"/>
    </xf>
    <xf numFmtId="43" fontId="1" fillId="3" borderId="17" xfId="3" applyNumberFormat="1" applyFont="1" applyFill="1" applyBorder="1" applyAlignment="1">
      <alignment horizontal="center" vertical="center" wrapText="1"/>
    </xf>
    <xf numFmtId="43" fontId="1" fillId="0" borderId="3" xfId="3" applyNumberFormat="1" applyFont="1" applyBorder="1" applyAlignment="1">
      <alignment vertical="center" wrapText="1"/>
    </xf>
    <xf numFmtId="43" fontId="3" fillId="0" borderId="12" xfId="3" applyNumberFormat="1" applyFont="1" applyBorder="1"/>
    <xf numFmtId="43" fontId="3" fillId="0" borderId="16" xfId="3" applyNumberFormat="1" applyFont="1" applyBorder="1"/>
    <xf numFmtId="43" fontId="3" fillId="0" borderId="11" xfId="3" applyNumberFormat="1" applyFont="1" applyBorder="1"/>
    <xf numFmtId="43" fontId="3" fillId="0" borderId="19" xfId="3" applyNumberFormat="1" applyFont="1" applyBorder="1"/>
    <xf numFmtId="43" fontId="3" fillId="0" borderId="13" xfId="3" applyNumberFormat="1" applyFont="1" applyBorder="1"/>
    <xf numFmtId="43" fontId="3" fillId="0" borderId="3" xfId="3" applyNumberFormat="1" applyFont="1" applyBorder="1"/>
    <xf numFmtId="43" fontId="3" fillId="0" borderId="14" xfId="3" applyNumberFormat="1" applyFont="1" applyBorder="1"/>
    <xf numFmtId="43" fontId="1" fillId="3" borderId="3" xfId="3" applyNumberFormat="1" applyFont="1" applyFill="1" applyBorder="1" applyAlignment="1">
      <alignment vertical="center" wrapText="1"/>
    </xf>
    <xf numFmtId="43" fontId="3" fillId="0" borderId="7" xfId="3" applyNumberFormat="1" applyFont="1" applyBorder="1"/>
    <xf numFmtId="43" fontId="3" fillId="0" borderId="4" xfId="3" applyNumberFormat="1" applyFont="1" applyBorder="1" applyAlignment="1">
      <alignment vertical="center"/>
    </xf>
    <xf numFmtId="43" fontId="1" fillId="2" borderId="15" xfId="3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43" fontId="1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left"/>
    </xf>
    <xf numFmtId="43" fontId="1" fillId="0" borderId="11" xfId="3" applyNumberFormat="1" applyFont="1" applyBorder="1" applyAlignment="1">
      <alignment vertical="center" wrapText="1"/>
    </xf>
    <xf numFmtId="43" fontId="0" fillId="0" borderId="0" xfId="0" applyNumberFormat="1" applyAlignment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1003853</xdr:colOff>
      <xdr:row>2</xdr:row>
      <xdr:rowOff>124358</xdr:rowOff>
    </xdr:from>
    <xdr:to>
      <xdr:col>0</xdr:col>
      <xdr:colOff>2114092</xdr:colOff>
      <xdr:row>7</xdr:row>
      <xdr:rowOff>84456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xmlns="" id="{E610F75C-8F38-4685-9560-08D9F22430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53" y="490118"/>
          <a:ext cx="1110239" cy="9769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473869</xdr:colOff>
      <xdr:row>4</xdr:row>
      <xdr:rowOff>342900</xdr:rowOff>
    </xdr:from>
    <xdr:to>
      <xdr:col>9</xdr:col>
      <xdr:colOff>707137</xdr:colOff>
      <xdr:row>7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177DA0D1-FCED-468C-8B7C-802EE02E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752" y="1074420"/>
          <a:ext cx="1374439" cy="68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401523</xdr:colOff>
      <xdr:row>0</xdr:row>
      <xdr:rowOff>109728</xdr:rowOff>
    </xdr:from>
    <xdr:to>
      <xdr:col>1</xdr:col>
      <xdr:colOff>1126541</xdr:colOff>
      <xdr:row>4</xdr:row>
      <xdr:rowOff>55979</xdr:rowOff>
    </xdr:to>
    <xdr:pic>
      <xdr:nvPicPr>
        <xdr:cNvPr id="4" name="3 Imagen" descr="Escudo De Armas De La República Dominicana Ilustración del Vector -  Ilustración de capa, primer: 11019598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5258816" y="109728"/>
          <a:ext cx="725018" cy="67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showGridLines="0" tabSelected="1" topLeftCell="A29" zoomScaleNormal="100" workbookViewId="0">
      <selection activeCell="A5" sqref="A5:P5"/>
    </sheetView>
  </sheetViews>
  <sheetFormatPr baseColWidth="10" defaultColWidth="9.09765625" defaultRowHeight="14.4" x14ac:dyDescent="0.3"/>
  <cols>
    <col min="1" max="1" width="66.3984375" customWidth="1"/>
    <col min="2" max="2" width="18" style="4" customWidth="1"/>
    <col min="3" max="3" width="19.09765625" style="4" bestFit="1" customWidth="1"/>
    <col min="4" max="4" width="18.3984375" style="4" bestFit="1" customWidth="1"/>
    <col min="5" max="5" width="17.3984375" style="4" bestFit="1" customWidth="1"/>
    <col min="6" max="8" width="16.59765625" style="4" hidden="1" customWidth="1"/>
    <col min="9" max="9" width="7.296875" style="4" hidden="1" customWidth="1"/>
    <col min="10" max="10" width="6.5" style="4" hidden="1" customWidth="1"/>
    <col min="11" max="11" width="8.3984375" style="4" hidden="1" customWidth="1"/>
    <col min="12" max="12" width="13.59765625" style="4" hidden="1" customWidth="1"/>
    <col min="13" max="13" width="9.796875" style="4" hidden="1" customWidth="1"/>
    <col min="14" max="14" width="13.09765625" style="4" hidden="1" customWidth="1"/>
    <col min="15" max="15" width="12.3984375" style="4" hidden="1" customWidth="1"/>
    <col min="16" max="16" width="17.69921875" style="4" bestFit="1" customWidth="1"/>
    <col min="17" max="17" width="13.09765625" bestFit="1" customWidth="1"/>
    <col min="18" max="18" width="14.8984375" bestFit="1" customWidth="1"/>
    <col min="19" max="19" width="1.8984375" bestFit="1" customWidth="1"/>
    <col min="20" max="27" width="6" bestFit="1" customWidth="1"/>
    <col min="28" max="29" width="7" bestFit="1" customWidth="1"/>
  </cols>
  <sheetData>
    <row r="1" spans="1:29" x14ac:dyDescent="0.3">
      <c r="B1" s="26"/>
      <c r="C1" s="26"/>
      <c r="D1" s="27"/>
      <c r="E1" s="27"/>
    </row>
    <row r="2" spans="1:29" x14ac:dyDescent="0.3">
      <c r="B2" s="26"/>
      <c r="C2" s="26"/>
      <c r="D2" s="27"/>
      <c r="E2" s="27"/>
    </row>
    <row r="3" spans="1:29" x14ac:dyDescent="0.3">
      <c r="B3" s="26"/>
      <c r="C3" s="26"/>
      <c r="D3" s="27"/>
      <c r="E3" s="27"/>
    </row>
    <row r="4" spans="1:29" x14ac:dyDescent="0.3">
      <c r="B4" s="26"/>
      <c r="C4" s="26"/>
      <c r="D4" s="27"/>
      <c r="E4" s="27"/>
    </row>
    <row r="5" spans="1:29" ht="19.05" customHeight="1" x14ac:dyDescent="0.3">
      <c r="A5" s="23" t="s">
        <v>102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29" ht="14.4" customHeight="1" x14ac:dyDescent="0.3">
      <c r="A6" s="23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29" ht="17.850000000000001" customHeight="1" x14ac:dyDescent="0.3">
      <c r="A7" s="23" t="s">
        <v>104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9" ht="15.7" customHeight="1" x14ac:dyDescent="0.3">
      <c r="A8" s="23" t="s">
        <v>77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29" ht="15.55" x14ac:dyDescent="0.3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9" x14ac:dyDescent="0.3">
      <c r="A10" s="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R10" s="1"/>
    </row>
    <row r="11" spans="1:29" ht="31.1" x14ac:dyDescent="0.3">
      <c r="A11" s="19" t="s">
        <v>0</v>
      </c>
      <c r="B11" s="29" t="s">
        <v>87</v>
      </c>
      <c r="C11" s="29" t="s">
        <v>88</v>
      </c>
      <c r="D11" s="29" t="s">
        <v>78</v>
      </c>
      <c r="E11" s="29" t="s">
        <v>91</v>
      </c>
      <c r="F11" s="29" t="s">
        <v>92</v>
      </c>
      <c r="G11" s="29" t="s">
        <v>93</v>
      </c>
      <c r="H11" s="29" t="s">
        <v>94</v>
      </c>
      <c r="I11" s="29" t="s">
        <v>95</v>
      </c>
      <c r="J11" s="29" t="s">
        <v>96</v>
      </c>
      <c r="K11" s="29" t="s">
        <v>97</v>
      </c>
      <c r="L11" s="29" t="s">
        <v>98</v>
      </c>
      <c r="M11" s="29" t="s">
        <v>99</v>
      </c>
      <c r="N11" s="29" t="s">
        <v>100</v>
      </c>
      <c r="O11" s="29" t="s">
        <v>101</v>
      </c>
      <c r="P11" s="29" t="s">
        <v>79</v>
      </c>
      <c r="AB11" s="4"/>
      <c r="AC11" s="4"/>
    </row>
    <row r="12" spans="1:29" ht="16.149999999999999" x14ac:dyDescent="0.3">
      <c r="A12" s="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7" thickBot="1" x14ac:dyDescent="0.35">
      <c r="A13" s="10" t="s">
        <v>1</v>
      </c>
      <c r="B13" s="30">
        <f>B14+B20+B30+B40+B48+B56+B66</f>
        <v>268643180</v>
      </c>
      <c r="C13" s="30">
        <f t="shared" ref="C13" si="0">C14+C21+C31+C41+C49+C57+C67+C72+C75</f>
        <v>0</v>
      </c>
      <c r="D13" s="30">
        <f>D14+D20+D30+D40+D48+D56+D66+D71+D74</f>
        <v>15734440.060000001</v>
      </c>
      <c r="E13" s="30">
        <f>E14+E20+E30+E40+E48+E56+E66+E71+E74</f>
        <v>13659361.83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>
        <f>SUM(D13:O13)</f>
        <v>29393801.890000001</v>
      </c>
      <c r="Q13" s="4"/>
      <c r="R13" s="4"/>
      <c r="T13" s="3"/>
    </row>
    <row r="14" spans="1:29" ht="15" thickBot="1" x14ac:dyDescent="0.35">
      <c r="A14" s="10" t="s">
        <v>86</v>
      </c>
      <c r="B14" s="31">
        <f>B15+B16+B17+B19+B18</f>
        <v>170005941</v>
      </c>
      <c r="C14" s="31">
        <f t="shared" ref="C14:P14" si="1">C15+C16+C17+C19+C18</f>
        <v>0</v>
      </c>
      <c r="D14" s="31">
        <f>D15+D16+D17+D19+D18</f>
        <v>11412267.460000001</v>
      </c>
      <c r="E14" s="31">
        <f t="shared" si="1"/>
        <v>11594561.09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>
        <f t="shared" si="1"/>
        <v>23006828.550000001</v>
      </c>
      <c r="Q14" s="22"/>
      <c r="R14" s="6"/>
      <c r="T14" s="3"/>
    </row>
    <row r="15" spans="1:29" x14ac:dyDescent="0.3">
      <c r="A15" s="11" t="s">
        <v>2</v>
      </c>
      <c r="B15" s="34">
        <v>124842543</v>
      </c>
      <c r="C15" s="34"/>
      <c r="D15" s="34">
        <v>8769861</v>
      </c>
      <c r="E15" s="34">
        <v>9149641.5700000003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>
        <f>SUM(D15:O15)</f>
        <v>17919502.57</v>
      </c>
    </row>
    <row r="16" spans="1:29" x14ac:dyDescent="0.3">
      <c r="A16" s="11" t="s">
        <v>3</v>
      </c>
      <c r="B16" s="34">
        <v>27965322</v>
      </c>
      <c r="C16" s="34"/>
      <c r="D16" s="34">
        <v>1312600</v>
      </c>
      <c r="E16" s="34">
        <v>1092600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>
        <f t="shared" ref="P16:P19" si="2">SUM(D16:O16)</f>
        <v>2405200</v>
      </c>
    </row>
    <row r="17" spans="1:18" x14ac:dyDescent="0.3">
      <c r="A17" s="12" t="s">
        <v>4</v>
      </c>
      <c r="B17" s="34">
        <v>350000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>
        <f t="shared" si="2"/>
        <v>0</v>
      </c>
    </row>
    <row r="18" spans="1:18" s="7" customFormat="1" x14ac:dyDescent="0.3">
      <c r="A18" s="12" t="s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 t="shared" si="2"/>
        <v>0</v>
      </c>
    </row>
    <row r="19" spans="1:18" ht="15" thickBot="1" x14ac:dyDescent="0.35">
      <c r="A19" s="12" t="s">
        <v>6</v>
      </c>
      <c r="B19" s="34">
        <v>16848076</v>
      </c>
      <c r="C19" s="34"/>
      <c r="D19" s="34">
        <v>1329806.46</v>
      </c>
      <c r="E19" s="34">
        <v>1352319.52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f t="shared" si="2"/>
        <v>2682125.98</v>
      </c>
    </row>
    <row r="20" spans="1:18" ht="15" thickBot="1" x14ac:dyDescent="0.35">
      <c r="A20" s="10" t="s">
        <v>7</v>
      </c>
      <c r="B20" s="31">
        <f>B21+B22+B23+B24+B25+B26+B27+B28+B29</f>
        <v>59286000</v>
      </c>
      <c r="C20" s="31">
        <f t="shared" ref="C20:P20" si="3">C21+C22+C23+C24+C25+C26+C27+C28+C29</f>
        <v>0</v>
      </c>
      <c r="D20" s="31">
        <f t="shared" si="3"/>
        <v>1329671.4300000002</v>
      </c>
      <c r="E20" s="31">
        <f t="shared" si="3"/>
        <v>457207.17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>
        <f t="shared" si="3"/>
        <v>1786878.6</v>
      </c>
      <c r="R20" s="6"/>
    </row>
    <row r="21" spans="1:18" x14ac:dyDescent="0.3">
      <c r="A21" s="11" t="s">
        <v>8</v>
      </c>
      <c r="B21" s="34">
        <v>18940000</v>
      </c>
      <c r="C21" s="35"/>
      <c r="D21" s="34">
        <v>136107.01999999999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>
        <f>SUM(D21:O21)</f>
        <v>136107.01999999999</v>
      </c>
    </row>
    <row r="22" spans="1:18" x14ac:dyDescent="0.3">
      <c r="A22" s="12" t="s">
        <v>9</v>
      </c>
      <c r="B22" s="36">
        <v>9750000</v>
      </c>
      <c r="C22" s="37"/>
      <c r="D22" s="36"/>
      <c r="E22" s="36">
        <v>4956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f t="shared" ref="P22:P25" si="4">D22+E22</f>
        <v>4956</v>
      </c>
    </row>
    <row r="23" spans="1:18" x14ac:dyDescent="0.3">
      <c r="A23" s="11" t="s">
        <v>10</v>
      </c>
      <c r="B23" s="36">
        <v>1000000</v>
      </c>
      <c r="C23" s="37"/>
      <c r="D23" s="36"/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>
        <f t="shared" si="4"/>
        <v>0</v>
      </c>
    </row>
    <row r="24" spans="1:18" x14ac:dyDescent="0.3">
      <c r="A24" s="11" t="s">
        <v>11</v>
      </c>
      <c r="B24" s="36"/>
      <c r="C24" s="37"/>
      <c r="D24" s="36"/>
      <c r="E24" s="3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f t="shared" si="4"/>
        <v>0</v>
      </c>
    </row>
    <row r="25" spans="1:18" x14ac:dyDescent="0.3">
      <c r="A25" s="11" t="s">
        <v>12</v>
      </c>
      <c r="B25" s="36">
        <v>1100000</v>
      </c>
      <c r="C25" s="37"/>
      <c r="D25" s="36"/>
      <c r="E25" s="3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f t="shared" si="4"/>
        <v>0</v>
      </c>
    </row>
    <row r="26" spans="1:18" x14ac:dyDescent="0.3">
      <c r="A26" s="11" t="s">
        <v>13</v>
      </c>
      <c r="B26" s="36">
        <v>500000</v>
      </c>
      <c r="C26" s="37"/>
      <c r="D26" s="36"/>
      <c r="E26" s="3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f>D26+E26</f>
        <v>0</v>
      </c>
    </row>
    <row r="27" spans="1:18" ht="27.65" x14ac:dyDescent="0.3">
      <c r="A27" s="11" t="s">
        <v>14</v>
      </c>
      <c r="B27" s="36">
        <v>6694000</v>
      </c>
      <c r="C27" s="37"/>
      <c r="D27" s="36">
        <v>851712.11</v>
      </c>
      <c r="E27" s="36">
        <v>42228.3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>
        <f>D27+E27</f>
        <v>893940.41</v>
      </c>
    </row>
    <row r="28" spans="1:18" ht="27.65" x14ac:dyDescent="0.3">
      <c r="A28" s="11" t="s">
        <v>15</v>
      </c>
      <c r="B28" s="36">
        <v>17602000</v>
      </c>
      <c r="C28" s="37"/>
      <c r="D28" s="36">
        <v>127953.7</v>
      </c>
      <c r="E28" s="36">
        <v>197022.87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>
        <f>D28+E28</f>
        <v>324976.57</v>
      </c>
    </row>
    <row r="29" spans="1:18" ht="15" thickBot="1" x14ac:dyDescent="0.35">
      <c r="A29" s="12" t="s">
        <v>16</v>
      </c>
      <c r="B29" s="38">
        <v>3700000</v>
      </c>
      <c r="C29" s="39"/>
      <c r="D29" s="38">
        <v>213898.59999999998</v>
      </c>
      <c r="E29" s="38">
        <v>213000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4">
        <f>D29+E29</f>
        <v>426898.6</v>
      </c>
    </row>
    <row r="30" spans="1:18" ht="15" thickBot="1" x14ac:dyDescent="0.35">
      <c r="A30" s="10" t="s">
        <v>17</v>
      </c>
      <c r="B30" s="31">
        <f>B31+B32+B33+B34+B35+B36+B37+B38+B39</f>
        <v>19961139</v>
      </c>
      <c r="C30" s="31">
        <f t="shared" ref="C30:P30" si="5">C31+C32+C33+C34+C35+C36+C37+C38+C39</f>
        <v>0</v>
      </c>
      <c r="D30" s="31">
        <f t="shared" si="5"/>
        <v>2284320.92</v>
      </c>
      <c r="E30" s="31">
        <f t="shared" si="5"/>
        <v>567373.57000000007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f t="shared" si="5"/>
        <v>2851694.4899999998</v>
      </c>
    </row>
    <row r="31" spans="1:18" x14ac:dyDescent="0.3">
      <c r="A31" s="12" t="s">
        <v>18</v>
      </c>
      <c r="B31" s="36">
        <v>975935</v>
      </c>
      <c r="C31" s="35"/>
      <c r="D31" s="34">
        <v>51308</v>
      </c>
      <c r="E31" s="34">
        <v>33816.620000000003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f>SUM(D31:O31)</f>
        <v>85124.62</v>
      </c>
    </row>
    <row r="32" spans="1:18" x14ac:dyDescent="0.3">
      <c r="A32" s="17" t="s">
        <v>19</v>
      </c>
      <c r="B32" s="36">
        <v>500000</v>
      </c>
      <c r="C32" s="37"/>
      <c r="D32" s="36"/>
      <c r="E32" s="36">
        <v>7420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>
        <f t="shared" ref="P32:P70" si="6">SUM(D32:O32)</f>
        <v>7420</v>
      </c>
    </row>
    <row r="33" spans="1:18" x14ac:dyDescent="0.3">
      <c r="A33" s="18" t="s">
        <v>20</v>
      </c>
      <c r="B33" s="36">
        <v>3201550</v>
      </c>
      <c r="C33" s="37"/>
      <c r="D33" s="36">
        <v>2655</v>
      </c>
      <c r="E33" s="36">
        <v>7596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>
        <f t="shared" si="6"/>
        <v>10251</v>
      </c>
    </row>
    <row r="34" spans="1:18" x14ac:dyDescent="0.3">
      <c r="A34" s="17" t="s">
        <v>21</v>
      </c>
      <c r="B34" s="36"/>
      <c r="C34" s="37"/>
      <c r="D34" s="36"/>
      <c r="E34" s="36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>
        <f t="shared" si="6"/>
        <v>0</v>
      </c>
    </row>
    <row r="35" spans="1:18" x14ac:dyDescent="0.3">
      <c r="A35" s="18" t="s">
        <v>22</v>
      </c>
      <c r="B35" s="36">
        <v>907000</v>
      </c>
      <c r="C35" s="37"/>
      <c r="D35" s="36"/>
      <c r="E35" s="36">
        <v>27319.81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>
        <f t="shared" si="6"/>
        <v>27319.81</v>
      </c>
    </row>
    <row r="36" spans="1:18" ht="27.65" x14ac:dyDescent="0.3">
      <c r="A36" s="17" t="s">
        <v>23</v>
      </c>
      <c r="B36" s="36">
        <v>1357000</v>
      </c>
      <c r="C36" s="37"/>
      <c r="D36" s="36">
        <v>279818.65999999997</v>
      </c>
      <c r="E36" s="36">
        <v>175423.14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>
        <f t="shared" si="6"/>
        <v>455241.8</v>
      </c>
      <c r="R36" s="6"/>
    </row>
    <row r="37" spans="1:18" ht="27.65" x14ac:dyDescent="0.3">
      <c r="A37" s="17" t="s">
        <v>24</v>
      </c>
      <c r="B37" s="36">
        <v>6995754</v>
      </c>
      <c r="C37" s="37"/>
      <c r="D37" s="36">
        <v>221850.83</v>
      </c>
      <c r="E37" s="36">
        <v>100382.55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 t="shared" si="6"/>
        <v>322233.38</v>
      </c>
      <c r="Q37" s="6"/>
    </row>
    <row r="38" spans="1:18" ht="27.65" x14ac:dyDescent="0.3">
      <c r="A38" s="17" t="s">
        <v>25</v>
      </c>
      <c r="B38" s="36"/>
      <c r="C38" s="37"/>
      <c r="D38" s="36"/>
      <c r="E38" s="3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 t="shared" si="6"/>
        <v>0</v>
      </c>
    </row>
    <row r="39" spans="1:18" ht="15" thickBot="1" x14ac:dyDescent="0.35">
      <c r="A39" s="17" t="s">
        <v>26</v>
      </c>
      <c r="B39" s="40">
        <v>6023900</v>
      </c>
      <c r="C39" s="41"/>
      <c r="D39" s="40">
        <v>1728688.43</v>
      </c>
      <c r="E39" s="40">
        <v>215415.45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4">
        <f t="shared" si="6"/>
        <v>1944103.88</v>
      </c>
    </row>
    <row r="40" spans="1:18" s="5" customFormat="1" ht="15" thickBot="1" x14ac:dyDescent="0.35">
      <c r="A40" s="10" t="s">
        <v>27</v>
      </c>
      <c r="B40" s="31">
        <f>B41+B42+B43+B44+B45+B46+B47</f>
        <v>0</v>
      </c>
      <c r="C40" s="31">
        <f t="shared" ref="C40:E40" si="7">C41+C42+C43+C44+C45+C46+C47</f>
        <v>0</v>
      </c>
      <c r="D40" s="31">
        <f t="shared" si="7"/>
        <v>0</v>
      </c>
      <c r="E40" s="31">
        <f t="shared" si="7"/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f>D40+E40</f>
        <v>0</v>
      </c>
    </row>
    <row r="41" spans="1:18" x14ac:dyDescent="0.3">
      <c r="A41" s="11" t="s">
        <v>28</v>
      </c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>
        <f t="shared" si="6"/>
        <v>0</v>
      </c>
    </row>
    <row r="42" spans="1:18" ht="27.65" x14ac:dyDescent="0.3">
      <c r="A42" s="11" t="s">
        <v>29</v>
      </c>
      <c r="B42" s="36"/>
      <c r="C42" s="36"/>
      <c r="D42" s="36"/>
      <c r="E42" s="3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>
        <f t="shared" si="6"/>
        <v>0</v>
      </c>
    </row>
    <row r="43" spans="1:18" ht="27.65" x14ac:dyDescent="0.3">
      <c r="A43" s="11" t="s">
        <v>30</v>
      </c>
      <c r="B43" s="36"/>
      <c r="C43" s="36"/>
      <c r="D43" s="36"/>
      <c r="E43" s="3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>
        <f t="shared" si="6"/>
        <v>0</v>
      </c>
    </row>
    <row r="44" spans="1:18" ht="27.65" x14ac:dyDescent="0.3">
      <c r="A44" s="11" t="s">
        <v>31</v>
      </c>
      <c r="B44" s="36"/>
      <c r="C44" s="36"/>
      <c r="D44" s="36"/>
      <c r="E44" s="36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 t="shared" si="6"/>
        <v>0</v>
      </c>
    </row>
    <row r="45" spans="1:18" ht="27.65" x14ac:dyDescent="0.3">
      <c r="A45" s="11" t="s">
        <v>32</v>
      </c>
      <c r="B45" s="36"/>
      <c r="C45" s="36"/>
      <c r="D45" s="36"/>
      <c r="E45" s="36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>
        <f t="shared" si="6"/>
        <v>0</v>
      </c>
    </row>
    <row r="46" spans="1:18" x14ac:dyDescent="0.3">
      <c r="A46" s="11" t="s">
        <v>33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4">
        <f t="shared" si="6"/>
        <v>0</v>
      </c>
    </row>
    <row r="47" spans="1:18" ht="28.25" thickBot="1" x14ac:dyDescent="0.35">
      <c r="A47" s="11" t="s">
        <v>34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4">
        <f t="shared" si="6"/>
        <v>0</v>
      </c>
    </row>
    <row r="48" spans="1:18" ht="15" thickBot="1" x14ac:dyDescent="0.35">
      <c r="A48" s="10" t="s">
        <v>35</v>
      </c>
      <c r="B48" s="31">
        <f>B49+B50+B51+B52+B53+B54+B55</f>
        <v>0</v>
      </c>
      <c r="C48" s="31">
        <f t="shared" ref="C48:P48" si="8">C49+C50+C51+C52+C53+C54+C55</f>
        <v>0</v>
      </c>
      <c r="D48" s="31">
        <f t="shared" si="8"/>
        <v>0</v>
      </c>
      <c r="E48" s="31">
        <f t="shared" si="8"/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>
        <f t="shared" si="8"/>
        <v>0</v>
      </c>
    </row>
    <row r="49" spans="1:19" x14ac:dyDescent="0.3">
      <c r="A49" s="11" t="s">
        <v>36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>
        <f t="shared" si="6"/>
        <v>0</v>
      </c>
    </row>
    <row r="50" spans="1:19" ht="27.65" x14ac:dyDescent="0.3">
      <c r="A50" s="11" t="s">
        <v>37</v>
      </c>
      <c r="B50" s="36"/>
      <c r="C50" s="36"/>
      <c r="D50" s="36"/>
      <c r="E50" s="3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>
        <f t="shared" si="6"/>
        <v>0</v>
      </c>
    </row>
    <row r="51" spans="1:19" ht="27.65" x14ac:dyDescent="0.3">
      <c r="A51" s="11" t="s">
        <v>38</v>
      </c>
      <c r="B51" s="36"/>
      <c r="C51" s="36"/>
      <c r="D51" s="36"/>
      <c r="E51" s="36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>
        <f t="shared" si="6"/>
        <v>0</v>
      </c>
    </row>
    <row r="52" spans="1:19" ht="27.65" x14ac:dyDescent="0.3">
      <c r="A52" s="11" t="s">
        <v>39</v>
      </c>
      <c r="B52" s="36"/>
      <c r="C52" s="36"/>
      <c r="D52" s="36"/>
      <c r="E52" s="36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>
        <f t="shared" si="6"/>
        <v>0</v>
      </c>
    </row>
    <row r="53" spans="1:19" ht="27.65" x14ac:dyDescent="0.3">
      <c r="A53" s="11" t="s">
        <v>40</v>
      </c>
      <c r="B53" s="36"/>
      <c r="C53" s="36"/>
      <c r="D53" s="36"/>
      <c r="E53" s="3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f t="shared" si="6"/>
        <v>0</v>
      </c>
    </row>
    <row r="54" spans="1:19" x14ac:dyDescent="0.3">
      <c r="A54" s="11" t="s">
        <v>41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4">
        <f t="shared" si="6"/>
        <v>0</v>
      </c>
    </row>
    <row r="55" spans="1:19" ht="28.25" thickBot="1" x14ac:dyDescent="0.35">
      <c r="A55" s="11" t="s">
        <v>42</v>
      </c>
      <c r="B55" s="40"/>
      <c r="C55" s="40"/>
      <c r="D55" s="4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4">
        <f t="shared" si="6"/>
        <v>0</v>
      </c>
    </row>
    <row r="56" spans="1:19" ht="15" thickBot="1" x14ac:dyDescent="0.35">
      <c r="A56" s="10" t="s">
        <v>43</v>
      </c>
      <c r="B56" s="31">
        <f>B57+B58+B59+B60+B61+B62+B63+B64+B65</f>
        <v>11390100</v>
      </c>
      <c r="C56" s="31">
        <f t="shared" ref="C56:E56" si="9">C57+C58+C59+C60+C61+C62+C63+C64+C65</f>
        <v>0</v>
      </c>
      <c r="D56" s="31">
        <f t="shared" si="9"/>
        <v>334081.59999999998</v>
      </c>
      <c r="E56" s="31">
        <f t="shared" si="9"/>
        <v>1040220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>
        <f>D56+E56</f>
        <v>1374301.6</v>
      </c>
      <c r="S56" s="6"/>
    </row>
    <row r="57" spans="1:19" x14ac:dyDescent="0.3">
      <c r="A57" s="11" t="s">
        <v>44</v>
      </c>
      <c r="B57" s="40">
        <v>2537000</v>
      </c>
      <c r="C57" s="41"/>
      <c r="D57" s="40">
        <v>334081.59999999998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4">
        <f t="shared" si="6"/>
        <v>334081.59999999998</v>
      </c>
    </row>
    <row r="58" spans="1:19" x14ac:dyDescent="0.3">
      <c r="A58" s="11" t="s">
        <v>45</v>
      </c>
      <c r="B58" s="36">
        <v>200000</v>
      </c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4">
        <f t="shared" si="6"/>
        <v>0</v>
      </c>
    </row>
    <row r="59" spans="1:19" ht="27.65" x14ac:dyDescent="0.3">
      <c r="A59" s="11" t="s">
        <v>46</v>
      </c>
      <c r="B59" s="36"/>
      <c r="C59" s="36"/>
      <c r="D59" s="36"/>
      <c r="E59" s="36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>
        <f t="shared" si="6"/>
        <v>0</v>
      </c>
    </row>
    <row r="60" spans="1:19" ht="27.65" x14ac:dyDescent="0.3">
      <c r="A60" s="11" t="s">
        <v>47</v>
      </c>
      <c r="B60" s="36">
        <v>5500000</v>
      </c>
      <c r="C60" s="36"/>
      <c r="D60" s="36"/>
      <c r="E60" s="36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>
        <f t="shared" si="6"/>
        <v>0</v>
      </c>
    </row>
    <row r="61" spans="1:19" ht="21.9" customHeight="1" x14ac:dyDescent="0.3">
      <c r="A61" s="11" t="s">
        <v>48</v>
      </c>
      <c r="B61" s="36">
        <v>2817500</v>
      </c>
      <c r="C61" s="36"/>
      <c r="D61" s="36"/>
      <c r="E61" s="36">
        <v>1040220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>
        <f t="shared" si="6"/>
        <v>1040220</v>
      </c>
    </row>
    <row r="62" spans="1:19" x14ac:dyDescent="0.3">
      <c r="A62" s="11" t="s">
        <v>49</v>
      </c>
      <c r="B62" s="36"/>
      <c r="C62" s="36"/>
      <c r="D62" s="36"/>
      <c r="E62" s="36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>
        <f t="shared" si="6"/>
        <v>0</v>
      </c>
    </row>
    <row r="63" spans="1:19" x14ac:dyDescent="0.3">
      <c r="A63" s="11" t="s">
        <v>50</v>
      </c>
      <c r="B63" s="36">
        <v>35600</v>
      </c>
      <c r="C63" s="36"/>
      <c r="D63" s="36"/>
      <c r="E63" s="36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>
        <f t="shared" si="6"/>
        <v>0</v>
      </c>
    </row>
    <row r="64" spans="1:19" x14ac:dyDescent="0.3">
      <c r="A64" s="11" t="s">
        <v>51</v>
      </c>
      <c r="B64" s="36">
        <v>300000</v>
      </c>
      <c r="C64" s="36"/>
      <c r="D64" s="36"/>
      <c r="E64" s="36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>
        <f t="shared" si="6"/>
        <v>0</v>
      </c>
    </row>
    <row r="65" spans="1:19" ht="28.25" thickBot="1" x14ac:dyDescent="0.35">
      <c r="A65" s="11" t="s">
        <v>52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4">
        <f t="shared" si="6"/>
        <v>0</v>
      </c>
    </row>
    <row r="66" spans="1:19" ht="15" thickBot="1" x14ac:dyDescent="0.35">
      <c r="A66" s="10" t="s">
        <v>53</v>
      </c>
      <c r="B66" s="65">
        <f>B67+B68+B69+B70</f>
        <v>8000000</v>
      </c>
      <c r="C66" s="43"/>
      <c r="D66" s="43">
        <f>D67+D68+D69+D70</f>
        <v>374098.65</v>
      </c>
      <c r="E66" s="43">
        <f t="shared" ref="E66:O66" si="10">E67+E68+E69+E70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43">
        <f t="shared" si="10"/>
        <v>0</v>
      </c>
      <c r="M66" s="43">
        <f t="shared" si="10"/>
        <v>0</v>
      </c>
      <c r="N66" s="43">
        <f t="shared" si="10"/>
        <v>0</v>
      </c>
      <c r="O66" s="43">
        <f t="shared" si="10"/>
        <v>0</v>
      </c>
      <c r="P66" s="45">
        <f>D66+E66</f>
        <v>374098.65</v>
      </c>
    </row>
    <row r="67" spans="1:19" x14ac:dyDescent="0.3">
      <c r="A67" s="11" t="s">
        <v>54</v>
      </c>
      <c r="B67" s="34">
        <v>8000000</v>
      </c>
      <c r="C67" s="34"/>
      <c r="D67" s="34">
        <v>374098.65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 t="shared" si="6"/>
        <v>374098.65</v>
      </c>
    </row>
    <row r="68" spans="1:19" x14ac:dyDescent="0.3">
      <c r="A68" s="11" t="s">
        <v>55</v>
      </c>
      <c r="B68" s="36"/>
      <c r="C68" s="36"/>
      <c r="D68" s="36"/>
      <c r="E68" s="36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>
        <f t="shared" si="6"/>
        <v>0</v>
      </c>
    </row>
    <row r="69" spans="1:19" x14ac:dyDescent="0.3">
      <c r="A69" s="11" t="s">
        <v>56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>
        <f t="shared" si="6"/>
        <v>0</v>
      </c>
      <c r="R69" s="6"/>
    </row>
    <row r="70" spans="1:19" ht="28.25" thickBot="1" x14ac:dyDescent="0.35">
      <c r="A70" s="11" t="s">
        <v>57</v>
      </c>
      <c r="B70" s="38"/>
      <c r="C70" s="38"/>
      <c r="D70" s="38"/>
      <c r="E70" s="38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4">
        <f t="shared" si="6"/>
        <v>0</v>
      </c>
      <c r="S70" t="s">
        <v>90</v>
      </c>
    </row>
    <row r="71" spans="1:19" ht="28.25" thickBot="1" x14ac:dyDescent="0.35">
      <c r="A71" s="10" t="s">
        <v>58</v>
      </c>
      <c r="B71" s="42"/>
      <c r="C71" s="43"/>
      <c r="D71" s="43"/>
      <c r="E71" s="4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5">
        <f t="shared" ref="P71:P77" si="11">B71+C71+D71+E71</f>
        <v>0</v>
      </c>
    </row>
    <row r="72" spans="1:19" x14ac:dyDescent="0.3">
      <c r="A72" s="11" t="s">
        <v>59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>
        <f t="shared" si="11"/>
        <v>0</v>
      </c>
    </row>
    <row r="73" spans="1:19" ht="28.25" thickBot="1" x14ac:dyDescent="0.35">
      <c r="A73" s="11" t="s">
        <v>60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>
        <f t="shared" si="11"/>
        <v>0</v>
      </c>
    </row>
    <row r="74" spans="1:19" ht="15" thickBot="1" x14ac:dyDescent="0.35">
      <c r="A74" s="10" t="s">
        <v>61</v>
      </c>
      <c r="B74" s="42"/>
      <c r="C74" s="43"/>
      <c r="D74" s="43"/>
      <c r="E74" s="4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>
        <f t="shared" si="11"/>
        <v>0</v>
      </c>
    </row>
    <row r="75" spans="1:19" x14ac:dyDescent="0.3">
      <c r="A75" s="12" t="s">
        <v>62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>
        <f t="shared" si="11"/>
        <v>0</v>
      </c>
    </row>
    <row r="76" spans="1:19" x14ac:dyDescent="0.3">
      <c r="A76" s="12" t="s">
        <v>63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>
        <f t="shared" si="11"/>
        <v>0</v>
      </c>
      <c r="R76" s="6"/>
    </row>
    <row r="77" spans="1:19" ht="28.25" thickBot="1" x14ac:dyDescent="0.35">
      <c r="A77" s="11" t="s">
        <v>64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>
        <f t="shared" si="11"/>
        <v>0</v>
      </c>
    </row>
    <row r="78" spans="1:19" ht="15" thickBot="1" x14ac:dyDescent="0.35">
      <c r="A78" s="21" t="s">
        <v>65</v>
      </c>
      <c r="B78" s="46">
        <f>B14+B20+B30+B40+B48+B56+B66+B71+B74</f>
        <v>268643180</v>
      </c>
      <c r="C78" s="46">
        <f t="shared" ref="C78:E78" si="12">C14+C20+C30+C40+C48+C56+C66+C71+C74</f>
        <v>0</v>
      </c>
      <c r="D78" s="46">
        <f>D14+D20+D30+D40+D48+D56+D66+D71+D74</f>
        <v>15734440.060000001</v>
      </c>
      <c r="E78" s="46">
        <f t="shared" si="12"/>
        <v>13659361.83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>
        <f>P14+P20+P30+P40+P48+P56+P66</f>
        <v>29393801.890000001</v>
      </c>
    </row>
    <row r="79" spans="1:19" ht="15" thickBot="1" x14ac:dyDescent="0.35">
      <c r="A79" s="13"/>
      <c r="B79" s="49"/>
      <c r="C79" s="41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>
        <f t="shared" ref="P79:P92" si="13">B79+C79+D79+E79</f>
        <v>0</v>
      </c>
    </row>
    <row r="80" spans="1:19" ht="15" thickBot="1" x14ac:dyDescent="0.35">
      <c r="A80" s="14" t="s">
        <v>66</v>
      </c>
      <c r="B80" s="42"/>
      <c r="C80" s="50"/>
      <c r="D80" s="51"/>
      <c r="E80" s="5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>
        <f t="shared" si="13"/>
        <v>0</v>
      </c>
    </row>
    <row r="81" spans="1:18" x14ac:dyDescent="0.3">
      <c r="A81" s="10" t="s">
        <v>67</v>
      </c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>
        <f t="shared" si="13"/>
        <v>0</v>
      </c>
    </row>
    <row r="82" spans="1:18" x14ac:dyDescent="0.3">
      <c r="A82" s="11" t="s">
        <v>68</v>
      </c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>
        <f t="shared" si="13"/>
        <v>0</v>
      </c>
    </row>
    <row r="83" spans="1:18" ht="28.25" thickBot="1" x14ac:dyDescent="0.35">
      <c r="A83" s="11" t="s">
        <v>69</v>
      </c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>
        <f t="shared" si="13"/>
        <v>0</v>
      </c>
    </row>
    <row r="84" spans="1:18" ht="15" thickBot="1" x14ac:dyDescent="0.35">
      <c r="A84" s="10" t="s">
        <v>70</v>
      </c>
      <c r="B84" s="42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4">
        <f t="shared" si="13"/>
        <v>0</v>
      </c>
    </row>
    <row r="85" spans="1:18" x14ac:dyDescent="0.3">
      <c r="A85" s="12" t="s">
        <v>71</v>
      </c>
      <c r="B85" s="40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>
        <f t="shared" si="13"/>
        <v>0</v>
      </c>
    </row>
    <row r="86" spans="1:18" x14ac:dyDescent="0.3">
      <c r="A86" s="12" t="s">
        <v>72</v>
      </c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>
        <f t="shared" si="13"/>
        <v>0</v>
      </c>
    </row>
    <row r="87" spans="1:18" x14ac:dyDescent="0.3">
      <c r="A87" s="12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>
        <f t="shared" si="13"/>
        <v>0</v>
      </c>
    </row>
    <row r="88" spans="1:18" ht="15" thickBot="1" x14ac:dyDescent="0.35">
      <c r="A88" s="12"/>
      <c r="B88" s="40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>
        <f t="shared" si="13"/>
        <v>0</v>
      </c>
    </row>
    <row r="89" spans="1:18" ht="15" thickBot="1" x14ac:dyDescent="0.35">
      <c r="A89" s="15" t="s">
        <v>73</v>
      </c>
      <c r="B89" s="52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4">
        <f t="shared" si="13"/>
        <v>0</v>
      </c>
    </row>
    <row r="90" spans="1:18" ht="15" thickBot="1" x14ac:dyDescent="0.35">
      <c r="A90" s="11" t="s">
        <v>74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>
        <f t="shared" si="13"/>
        <v>0</v>
      </c>
    </row>
    <row r="91" spans="1:18" ht="15" thickTop="1" x14ac:dyDescent="0.3">
      <c r="A91" s="21" t="s">
        <v>75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>
        <f t="shared" si="13"/>
        <v>0</v>
      </c>
    </row>
    <row r="92" spans="1:18" x14ac:dyDescent="0.3">
      <c r="A92" s="16"/>
      <c r="B92" s="35"/>
      <c r="C92" s="58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>
        <f t="shared" si="13"/>
        <v>0</v>
      </c>
    </row>
    <row r="93" spans="1:18" ht="16.149999999999999" thickBot="1" x14ac:dyDescent="0.35">
      <c r="A93" s="20" t="s">
        <v>76</v>
      </c>
      <c r="B93" s="60">
        <f t="shared" ref="B93:D93" si="14">+B78+B91</f>
        <v>268643180</v>
      </c>
      <c r="C93" s="60">
        <f t="shared" si="14"/>
        <v>0</v>
      </c>
      <c r="D93" s="60">
        <f t="shared" si="14"/>
        <v>15734440.060000001</v>
      </c>
      <c r="E93" s="60">
        <f>+E78+E91</f>
        <v>13659361.83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>
        <f>D93+E93</f>
        <v>29393801.890000001</v>
      </c>
      <c r="R93" s="6"/>
    </row>
    <row r="94" spans="1:18" ht="15" thickTop="1" x14ac:dyDescent="0.3">
      <c r="A94" s="5" t="s">
        <v>80</v>
      </c>
    </row>
    <row r="95" spans="1:18" x14ac:dyDescent="0.3">
      <c r="A95" s="1" t="s">
        <v>81</v>
      </c>
    </row>
    <row r="96" spans="1:18" x14ac:dyDescent="0.3">
      <c r="A96" s="1" t="s">
        <v>82</v>
      </c>
    </row>
    <row r="97" spans="1:16" x14ac:dyDescent="0.3">
      <c r="A97" s="1" t="s">
        <v>83</v>
      </c>
    </row>
    <row r="98" spans="1:16" x14ac:dyDescent="0.3">
      <c r="A98" s="1" t="s">
        <v>84</v>
      </c>
    </row>
    <row r="99" spans="1:16" x14ac:dyDescent="0.3">
      <c r="A99" s="1" t="s">
        <v>85</v>
      </c>
    </row>
    <row r="100" spans="1:16" x14ac:dyDescent="0.3">
      <c r="A100" s="1" t="s">
        <v>89</v>
      </c>
    </row>
    <row r="101" spans="1:16" x14ac:dyDescent="0.3">
      <c r="A101" s="1"/>
    </row>
    <row r="102" spans="1:16" x14ac:dyDescent="0.3">
      <c r="A102" s="1"/>
    </row>
    <row r="103" spans="1:16" x14ac:dyDescent="0.3">
      <c r="A103" s="1" t="s">
        <v>117</v>
      </c>
      <c r="B103" s="66" t="s">
        <v>116</v>
      </c>
      <c r="E103" s="61" t="s">
        <v>115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x14ac:dyDescent="0.3">
      <c r="A104" s="25" t="s">
        <v>112</v>
      </c>
      <c r="B104" s="63" t="s">
        <v>106</v>
      </c>
      <c r="C104" s="63"/>
      <c r="D104" s="62"/>
      <c r="E104" s="63" t="s">
        <v>107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6" x14ac:dyDescent="0.3">
      <c r="A105" s="1" t="s">
        <v>113</v>
      </c>
      <c r="B105" s="61" t="s">
        <v>108</v>
      </c>
      <c r="C105" s="61"/>
      <c r="D105" s="64"/>
      <c r="E105" s="61" t="s">
        <v>109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x14ac:dyDescent="0.3">
      <c r="A106" s="1" t="s">
        <v>114</v>
      </c>
      <c r="B106" s="61" t="s">
        <v>110</v>
      </c>
      <c r="C106" s="61"/>
      <c r="D106" s="64"/>
      <c r="E106" s="61" t="s">
        <v>111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8" spans="1:16" x14ac:dyDescent="0.3">
      <c r="A108" s="1"/>
    </row>
    <row r="109" spans="1:16" x14ac:dyDescent="0.3">
      <c r="A109" s="1"/>
    </row>
    <row r="110" spans="1:16" x14ac:dyDescent="0.3">
      <c r="A110" s="1"/>
    </row>
    <row r="111" spans="1:16" x14ac:dyDescent="0.3">
      <c r="A111" s="1"/>
    </row>
    <row r="112" spans="1:16" x14ac:dyDescent="0.3">
      <c r="A112" s="1"/>
    </row>
  </sheetData>
  <mergeCells count="12">
    <mergeCell ref="E104:P104"/>
    <mergeCell ref="E105:P105"/>
    <mergeCell ref="E106:P106"/>
    <mergeCell ref="E103:P103"/>
    <mergeCell ref="B104:C104"/>
    <mergeCell ref="B105:C105"/>
    <mergeCell ref="B106:C106"/>
    <mergeCell ref="A5:P5"/>
    <mergeCell ref="A6:P6"/>
    <mergeCell ref="A7:P7"/>
    <mergeCell ref="A8:P8"/>
    <mergeCell ref="A9:P9"/>
  </mergeCells>
  <printOptions horizontalCentered="1"/>
  <pageMargins left="0.19685039370078741" right="0" top="0.39370078740157483" bottom="0" header="0.31496062992125984" footer="0.31496062992125984"/>
  <pageSetup scale="80" fitToHeight="0" orientation="landscape" r:id="rId1"/>
  <headerFooter>
    <oddFooter>Página &amp;P</oddFooter>
  </headerFooter>
  <rowBreaks count="3" manualBreakCount="3">
    <brk id="37" max="15" man="1"/>
    <brk id="58" max="16" man="1"/>
    <brk id="8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Johanny Buret</cp:lastModifiedBy>
  <cp:revision/>
  <cp:lastPrinted>2023-03-13T14:57:07Z</cp:lastPrinted>
  <dcterms:created xsi:type="dcterms:W3CDTF">2018-04-17T18:57:16Z</dcterms:created>
  <dcterms:modified xsi:type="dcterms:W3CDTF">2023-03-13T14:57:11Z</dcterms:modified>
</cp:coreProperties>
</file>