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admin\Desktop\New folder (4)\"/>
    </mc:Choice>
  </mc:AlternateContent>
  <xr:revisionPtr revIDLastSave="0" documentId="13_ncr:1_{D6474724-0617-4E6A-A957-F2C11794CBAB}" xr6:coauthVersionLast="47" xr6:coauthVersionMax="47" xr10:uidLastSave="{00000000-0000-0000-0000-000000000000}"/>
  <bookViews>
    <workbookView xWindow="-120" yWindow="-120" windowWidth="21840" windowHeight="13020" xr2:uid="{00000000-000D-0000-FFFF-FFFF00000000}"/>
  </bookViews>
  <sheets>
    <sheet name="Plantilla Ejecución " sheetId="3" r:id="rId1"/>
  </sheets>
  <definedNames>
    <definedName name="_xlnm.Print_Area" localSheetId="0">'Plantilla Ejecución '!$A$1:$P$113</definedName>
    <definedName name="_xlnm.Print_Titles" localSheetId="0">'Plantilla Ejecución '!$2:$11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6" i="3" l="1"/>
  <c r="F48" i="3"/>
  <c r="F40" i="3"/>
  <c r="G40" i="3"/>
  <c r="H40" i="3"/>
  <c r="I40" i="3"/>
  <c r="J40" i="3"/>
  <c r="K40" i="3"/>
  <c r="L40" i="3"/>
  <c r="M40" i="3"/>
  <c r="N40" i="3"/>
  <c r="O40" i="3"/>
  <c r="F30" i="3"/>
  <c r="F20" i="3"/>
  <c r="F14" i="3"/>
  <c r="G14" i="3"/>
  <c r="H14" i="3"/>
  <c r="I14" i="3"/>
  <c r="J14" i="3"/>
  <c r="K14" i="3"/>
  <c r="L14" i="3"/>
  <c r="M14" i="3"/>
  <c r="N14" i="3"/>
  <c r="O14" i="3"/>
  <c r="C66" i="3"/>
  <c r="C27" i="3"/>
  <c r="C26" i="3"/>
  <c r="C28" i="3"/>
  <c r="C36" i="3"/>
  <c r="C29" i="3"/>
  <c r="C20" i="3" l="1"/>
  <c r="F66" i="3"/>
  <c r="F78" i="3" s="1"/>
  <c r="F93" i="3" s="1"/>
  <c r="G66" i="3"/>
  <c r="H66" i="3"/>
  <c r="I66" i="3"/>
  <c r="J66" i="3"/>
  <c r="K66" i="3"/>
  <c r="L66" i="3"/>
  <c r="M66" i="3"/>
  <c r="N66" i="3"/>
  <c r="O66" i="3"/>
  <c r="F13" i="3" l="1"/>
  <c r="P66" i="3"/>
  <c r="P68" i="3" l="1"/>
  <c r="P69" i="3"/>
  <c r="P70" i="3"/>
  <c r="P67" i="3"/>
  <c r="P58" i="3"/>
  <c r="P59" i="3"/>
  <c r="P60" i="3"/>
  <c r="P61" i="3"/>
  <c r="P62" i="3"/>
  <c r="P63" i="3"/>
  <c r="P64" i="3"/>
  <c r="P65" i="3"/>
  <c r="P57" i="3"/>
  <c r="P50" i="3"/>
  <c r="P51" i="3"/>
  <c r="P52" i="3"/>
  <c r="P53" i="3"/>
  <c r="P54" i="3"/>
  <c r="P55" i="3"/>
  <c r="P49" i="3"/>
  <c r="P42" i="3"/>
  <c r="P43" i="3"/>
  <c r="P44" i="3"/>
  <c r="P45" i="3"/>
  <c r="P46" i="3"/>
  <c r="P47" i="3"/>
  <c r="P41" i="3"/>
  <c r="P32" i="3"/>
  <c r="P33" i="3"/>
  <c r="P34" i="3"/>
  <c r="P35" i="3"/>
  <c r="P36" i="3"/>
  <c r="P37" i="3"/>
  <c r="P38" i="3"/>
  <c r="P39" i="3"/>
  <c r="P31" i="3"/>
  <c r="P21" i="3"/>
  <c r="P22" i="3"/>
  <c r="P23" i="3"/>
  <c r="P24" i="3"/>
  <c r="P25" i="3"/>
  <c r="P26" i="3"/>
  <c r="P27" i="3"/>
  <c r="P28" i="3"/>
  <c r="P29" i="3"/>
  <c r="P16" i="3"/>
  <c r="P17" i="3"/>
  <c r="P18" i="3"/>
  <c r="P19" i="3"/>
  <c r="P15" i="3"/>
  <c r="C30" i="3"/>
  <c r="C14" i="3"/>
  <c r="C13" i="3" s="1"/>
  <c r="C48" i="3"/>
  <c r="P71" i="3"/>
  <c r="P84" i="3"/>
  <c r="C56" i="3"/>
  <c r="C40" i="3"/>
  <c r="P72" i="3"/>
  <c r="P73" i="3"/>
  <c r="P74" i="3"/>
  <c r="P75" i="3"/>
  <c r="P76" i="3"/>
  <c r="P77" i="3"/>
  <c r="P79" i="3"/>
  <c r="P80" i="3"/>
  <c r="P81" i="3"/>
  <c r="P82" i="3"/>
  <c r="P83" i="3"/>
  <c r="P85" i="3"/>
  <c r="P86" i="3"/>
  <c r="P87" i="3"/>
  <c r="P88" i="3"/>
  <c r="P89" i="3"/>
  <c r="P90" i="3"/>
  <c r="P91" i="3"/>
  <c r="P92" i="3"/>
  <c r="P14" i="3" l="1"/>
  <c r="P48" i="3"/>
  <c r="P56" i="3"/>
  <c r="P20" i="3"/>
  <c r="P40" i="3"/>
  <c r="C78" i="3"/>
  <c r="C93" i="3" l="1"/>
  <c r="P30" i="3" l="1"/>
  <c r="P78" i="3" s="1"/>
  <c r="P13" i="3" l="1"/>
  <c r="P93" i="3" l="1"/>
</calcChain>
</file>

<file path=xl/sharedStrings.xml><?xml version="1.0" encoding="utf-8"?>
<sst xmlns="http://schemas.openxmlformats.org/spreadsheetml/2006/main" count="106" uniqueCount="106">
  <si>
    <t>Detalle</t>
  </si>
  <si>
    <t>2 - GASTOS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</si>
  <si>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</si>
  <si>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</si>
  <si>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</si>
  <si>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</si>
  <si>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</si>
  <si>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</si>
  <si>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</si>
  <si>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</si>
  <si>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</si>
  <si>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</si>
  <si>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</si>
  <si>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</si>
  <si>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</si>
  <si>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</si>
  <si>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</si>
  <si>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</si>
  <si>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</si>
  <si>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</si>
  <si>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</si>
  <si>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</si>
  <si>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</si>
  <si>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</si>
  <si>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</si>
  <si>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</si>
  <si>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</si>
  <si>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</si>
  <si>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</si>
  <si>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</si>
  <si>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</si>
  <si>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</si>
  <si>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</si>
  <si>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</si>
  <si>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</si>
  <si>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</si>
  <si>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</si>
  <si>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</si>
  <si>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</si>
  <si>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</si>
  <si>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</si>
  <si>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</si>
  <si>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</si>
  <si>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</si>
  <si>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</si>
  <si>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</si>
  <si>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</si>
  <si>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</si>
  <si>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</si>
  <si>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</si>
  <si>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BIÓLOGICOS CULTIVABLES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</si>
  <si>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</si>
  <si>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</si>
  <si>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</si>
  <si>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</si>
  <si>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</si>
  <si>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</si>
  <si>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</si>
  <si>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</si>
  <si>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</si>
  <si>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</si>
  <si>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</si>
  <si>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</si>
  <si>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</si>
  <si>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</si>
  <si>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</si>
  <si>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</si>
  <si>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</si>
  <si>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</si>
  <si>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</si>
  <si>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</si>
  <si>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</si>
  <si>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</si>
  <si>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</si>
  <si>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</si>
  <si>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</si>
  <si>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</si>
  <si>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Ejecución de Gastos y Aplicaciones Financieras </t>
  </si>
  <si>
    <t xml:space="preserve">Enero </t>
  </si>
  <si>
    <t>Total</t>
  </si>
  <si>
    <t>NOTAS:</t>
  </si>
  <si>
    <t xml:space="preserve">1. Gasto devengado. </t>
  </si>
  <si>
    <t xml:space="preserve">2. Se presenta el gasto por mes; cada mes se debe actualizar el gasto devengado de los meses anteriores. </t>
  </si>
  <si>
    <t xml:space="preserve">3. Se presenta la clasificación objetal del gasto al nivel de cuenta. </t>
  </si>
  <si>
    <t>4. Fecha de imputación: último día del mes analizado</t>
  </si>
  <si>
    <t>5. Fecha de registro: el día 10 del mes siguiente al mes analizado</t>
  </si>
  <si>
    <t>2.1-REMUNERACIONES Y CONTRIBUCIONES</t>
  </si>
  <si>
    <t>Presupesto Aprobado</t>
  </si>
  <si>
    <t>Prespuesto Modificado</t>
  </si>
  <si>
    <t>6.Fuente:  Reporte del -SIGEF</t>
  </si>
  <si>
    <t>c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</si>
  <si>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</si>
  <si>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</si>
  <si>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</si>
  <si>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</si>
  <si>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</si>
  <si>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</si>
  <si>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</si>
  <si>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</si>
  <si>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</si>
  <si>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</si>
  <si>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</si>
  <si>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MINISTERIO DE AGRICULTURA</t>
  </si>
  <si>
    <t>MERCADOS DOMINICANOS DE ABASTO AGROPECUARIO</t>
  </si>
  <si>
    <t>VALORES EN RD$</t>
  </si>
  <si>
    <t>Mes de Marzo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</si>
</sst>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&quot;RD$&quot;* #,##0.00_);_(&quot;RD$&quot;* \(#,##0.00\);_(&quot;RD$&quot;* &quot;-&quot;??_);_(@_)"/>
    <numFmt numFmtId="165" formatCode="_([$$-540A]* #,##0.00_);_([$$-540A]* \(#,##0.00\);_([$$-540A]* &quot;-&quot;??_);_(@_)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Georgia"/>
      <family val="1"/>
    </font>
    <font>
      <b/>
      <sz val="11"/>
      <color theme="1"/>
      <name val="Georgia"/>
      <family val="1"/>
    </font>
    <font>
      <sz val="11"/>
      <color theme="1"/>
      <name val="Georgia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9"/>
        <bgColor theme="4" tint="0.79998168889431442"/>
      </patternFill>
    </fill>
    <fill>
      <patternFill patternType="solid">
        <fgColor theme="9" tint="0.59999389629810485"/>
        <bgColor theme="4" tint="0.79998168889431442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theme="4" tint="0.39997558519241921"/>
      </top>
      <bottom/>
      <diagonal/>
    </border>
    <border>
      <left style="thin">
        <color indexed="64"/>
      </left>
      <right/>
      <top/>
      <bottom style="thin">
        <color theme="4" tint="0.3999755851924192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</cellStyleXfs>
  <cellXfs count="77">
    <xf numFmtId="0" fontId="0" fillId="0" borderId="0" xfId="0"/>
    <xf numFmtId="0" fontId="0" fillId="0" borderId="0" xfId="0" applyAlignment="1">
      <alignment horizontal="left"/>
    </xf>
    <xf numFmtId="43" fontId="0" fillId="0" borderId="0" xfId="1" applyFont="1"/>
    <xf numFmtId="9" fontId="0" fillId="0" borderId="0" xfId="2" applyFont="1"/>
    <xf numFmtId="43" fontId="0" fillId="0" borderId="0" xfId="0" applyNumberFormat="1"/>
    <xf numFmtId="0" fontId="1" fillId="0" borderId="0" xfId="0" applyFont="1"/>
    <xf numFmtId="4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5" fillId="0" borderId="6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 indent="2"/>
    </xf>
    <xf numFmtId="0" fontId="6" fillId="0" borderId="8" xfId="0" applyFont="1" applyBorder="1" applyAlignment="1">
      <alignment horizontal="left" vertical="center" indent="2"/>
    </xf>
    <xf numFmtId="0" fontId="6" fillId="0" borderId="8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/>
    </xf>
    <xf numFmtId="0" fontId="6" fillId="0" borderId="6" xfId="0" applyFont="1" applyBorder="1"/>
    <xf numFmtId="0" fontId="6" fillId="0" borderId="0" xfId="0" applyFont="1" applyBorder="1" applyAlignment="1">
      <alignment horizontal="left" vertical="center" wrapText="1" indent="2"/>
    </xf>
    <xf numFmtId="0" fontId="6" fillId="0" borderId="0" xfId="0" applyFont="1" applyBorder="1" applyAlignment="1">
      <alignment horizontal="left" vertical="center" indent="2"/>
    </xf>
    <xf numFmtId="0" fontId="4" fillId="2" borderId="5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horizontal="left" vertical="center"/>
    </xf>
    <xf numFmtId="0" fontId="5" fillId="3" borderId="9" xfId="0" applyFont="1" applyFill="1" applyBorder="1" applyAlignment="1">
      <alignment horizontal="left" vertical="center" wrapText="1"/>
    </xf>
    <xf numFmtId="165" fontId="0" fillId="0" borderId="0" xfId="0" applyNumberFormat="1"/>
    <xf numFmtId="0" fontId="1" fillId="0" borderId="0" xfId="0" applyFont="1" applyAlignment="1">
      <alignment horizontal="left"/>
    </xf>
    <xf numFmtId="43" fontId="0" fillId="0" borderId="0" xfId="1" applyNumberFormat="1" applyFont="1" applyAlignment="1">
      <alignment horizontal="right"/>
    </xf>
    <xf numFmtId="43" fontId="0" fillId="0" borderId="0" xfId="1" applyNumberFormat="1" applyFont="1"/>
    <xf numFmtId="43" fontId="0" fillId="0" borderId="0" xfId="0" applyNumberFormat="1" applyAlignment="1">
      <alignment horizontal="center"/>
    </xf>
    <xf numFmtId="43" fontId="4" fillId="2" borderId="2" xfId="0" applyNumberFormat="1" applyFont="1" applyFill="1" applyBorder="1" applyAlignment="1">
      <alignment horizontal="center" vertical="center" wrapText="1"/>
    </xf>
    <xf numFmtId="43" fontId="2" fillId="0" borderId="2" xfId="3" applyNumberFormat="1" applyFont="1" applyBorder="1" applyAlignment="1">
      <alignment horizontal="center" vertical="center" wrapText="1"/>
    </xf>
    <xf numFmtId="43" fontId="1" fillId="0" borderId="11" xfId="3" applyNumberFormat="1" applyFont="1" applyBorder="1" applyAlignment="1">
      <alignment horizontal="left" vertical="center" wrapText="1"/>
    </xf>
    <xf numFmtId="43" fontId="1" fillId="0" borderId="18" xfId="3" applyNumberFormat="1" applyFont="1" applyBorder="1" applyAlignment="1">
      <alignment horizontal="left" vertical="center" wrapText="1"/>
    </xf>
    <xf numFmtId="43" fontId="1" fillId="0" borderId="17" xfId="3" applyNumberFormat="1" applyFont="1" applyBorder="1" applyAlignment="1">
      <alignment horizontal="left" vertical="center" wrapText="1"/>
    </xf>
    <xf numFmtId="43" fontId="3" fillId="0" borderId="4" xfId="3" applyNumberFormat="1" applyFont="1" applyBorder="1" applyAlignment="1">
      <alignment vertical="center" wrapText="1"/>
    </xf>
    <xf numFmtId="43" fontId="3" fillId="0" borderId="4" xfId="3" applyNumberFormat="1" applyFont="1" applyBorder="1"/>
    <xf numFmtId="43" fontId="3" fillId="0" borderId="1" xfId="3" applyNumberFormat="1" applyFont="1" applyBorder="1" applyAlignment="1">
      <alignment vertical="center" wrapText="1"/>
    </xf>
    <xf numFmtId="43" fontId="3" fillId="0" borderId="1" xfId="3" applyNumberFormat="1" applyFont="1" applyBorder="1"/>
    <xf numFmtId="43" fontId="3" fillId="0" borderId="2" xfId="3" applyNumberFormat="1" applyFont="1" applyBorder="1" applyAlignment="1">
      <alignment vertical="center" wrapText="1"/>
    </xf>
    <xf numFmtId="43" fontId="3" fillId="0" borderId="3" xfId="3" applyNumberFormat="1" applyFont="1" applyBorder="1" applyAlignment="1">
      <alignment vertical="center" wrapText="1"/>
    </xf>
    <xf numFmtId="43" fontId="3" fillId="0" borderId="0" xfId="3" applyNumberFormat="1" applyFont="1" applyBorder="1"/>
    <xf numFmtId="43" fontId="3" fillId="0" borderId="11" xfId="3" applyNumberFormat="1" applyFont="1" applyBorder="1" applyAlignment="1">
      <alignment vertical="center" wrapText="1"/>
    </xf>
    <xf numFmtId="43" fontId="1" fillId="0" borderId="12" xfId="3" applyNumberFormat="1" applyFont="1" applyBorder="1" applyAlignment="1">
      <alignment vertical="center" wrapText="1"/>
    </xf>
    <xf numFmtId="43" fontId="1" fillId="0" borderId="16" xfId="3" applyNumberFormat="1" applyFont="1" applyBorder="1" applyAlignment="1">
      <alignment vertical="center" wrapText="1"/>
    </xf>
    <xf numFmtId="43" fontId="1" fillId="0" borderId="13" xfId="3" applyNumberFormat="1" applyFont="1" applyBorder="1" applyAlignment="1">
      <alignment vertical="center" wrapText="1"/>
    </xf>
    <xf numFmtId="43" fontId="1" fillId="3" borderId="11" xfId="3" applyNumberFormat="1" applyFont="1" applyFill="1" applyBorder="1" applyAlignment="1">
      <alignment horizontal="center" vertical="center" wrapText="1"/>
    </xf>
    <xf numFmtId="43" fontId="1" fillId="3" borderId="18" xfId="3" applyNumberFormat="1" applyFont="1" applyFill="1" applyBorder="1" applyAlignment="1">
      <alignment horizontal="center" vertical="center" wrapText="1"/>
    </xf>
    <xf numFmtId="43" fontId="1" fillId="3" borderId="17" xfId="3" applyNumberFormat="1" applyFont="1" applyFill="1" applyBorder="1" applyAlignment="1">
      <alignment horizontal="center" vertical="center" wrapText="1"/>
    </xf>
    <xf numFmtId="43" fontId="1" fillId="0" borderId="3" xfId="3" applyNumberFormat="1" applyFont="1" applyBorder="1" applyAlignment="1">
      <alignment vertical="center" wrapText="1"/>
    </xf>
    <xf numFmtId="43" fontId="3" fillId="0" borderId="12" xfId="3" applyNumberFormat="1" applyFont="1" applyBorder="1"/>
    <xf numFmtId="43" fontId="3" fillId="0" borderId="16" xfId="3" applyNumberFormat="1" applyFont="1" applyBorder="1"/>
    <xf numFmtId="43" fontId="3" fillId="0" borderId="11" xfId="3" applyNumberFormat="1" applyFont="1" applyBorder="1"/>
    <xf numFmtId="43" fontId="3" fillId="0" borderId="19" xfId="3" applyNumberFormat="1" applyFont="1" applyBorder="1"/>
    <xf numFmtId="43" fontId="3" fillId="0" borderId="13" xfId="3" applyNumberFormat="1" applyFont="1" applyBorder="1"/>
    <xf numFmtId="43" fontId="3" fillId="0" borderId="3" xfId="3" applyNumberFormat="1" applyFont="1" applyBorder="1"/>
    <xf numFmtId="43" fontId="3" fillId="0" borderId="14" xfId="3" applyNumberFormat="1" applyFont="1" applyBorder="1"/>
    <xf numFmtId="43" fontId="1" fillId="3" borderId="3" xfId="3" applyNumberFormat="1" applyFont="1" applyFill="1" applyBorder="1" applyAlignment="1">
      <alignment vertical="center" wrapText="1"/>
    </xf>
    <xf numFmtId="43" fontId="3" fillId="0" borderId="7" xfId="3" applyNumberFormat="1" applyFont="1" applyBorder="1"/>
    <xf numFmtId="43" fontId="3" fillId="0" borderId="4" xfId="3" applyNumberFormat="1" applyFont="1" applyBorder="1" applyAlignment="1">
      <alignment vertical="center"/>
    </xf>
    <xf numFmtId="43" fontId="1" fillId="2" borderId="15" xfId="3" applyNumberFormat="1" applyFont="1" applyFill="1" applyBorder="1" applyAlignment="1">
      <alignment horizontal="center" vertical="center" wrapText="1"/>
    </xf>
    <xf numFmtId="43" fontId="1" fillId="0" borderId="0" xfId="0" applyNumberFormat="1" applyFont="1" applyAlignment="1">
      <alignment horizontal="left"/>
    </xf>
    <xf numFmtId="43" fontId="0" fillId="0" borderId="0" xfId="0" applyNumberFormat="1" applyAlignment="1">
      <alignment horizontal="left"/>
    </xf>
    <xf numFmtId="43" fontId="1" fillId="0" borderId="11" xfId="3" applyNumberFormat="1" applyFont="1" applyBorder="1" applyAlignment="1">
      <alignment vertical="center" wrapText="1"/>
    </xf>
    <xf numFmtId="43" fontId="0" fillId="0" borderId="0" xfId="0" applyNumberFormat="1" applyAlignment="1"/>
    <xf numFmtId="43" fontId="3" fillId="0" borderId="4" xfId="3" applyNumberFormat="1" applyFont="1" applyFill="1" applyBorder="1" applyAlignment="1">
      <alignment vertical="center" wrapText="1"/>
    </xf>
    <xf numFmtId="43" fontId="1" fillId="0" borderId="11" xfId="3" applyNumberFormat="1" applyFont="1" applyFill="1" applyBorder="1" applyAlignment="1">
      <alignment horizontal="left" vertical="center" wrapText="1"/>
    </xf>
    <xf numFmtId="43" fontId="3" fillId="0" borderId="4" xfId="3" applyNumberFormat="1" applyFont="1" applyFill="1" applyBorder="1"/>
    <xf numFmtId="43" fontId="3" fillId="0" borderId="1" xfId="3" applyNumberFormat="1" applyFont="1" applyFill="1" applyBorder="1"/>
    <xf numFmtId="43" fontId="3" fillId="0" borderId="2" xfId="3" applyNumberFormat="1" applyFont="1" applyFill="1" applyBorder="1"/>
    <xf numFmtId="43" fontId="3" fillId="0" borderId="0" xfId="3" applyNumberFormat="1" applyFont="1" applyFill="1" applyBorder="1"/>
    <xf numFmtId="43" fontId="3" fillId="0" borderId="1" xfId="3" applyNumberFormat="1" applyFont="1" applyFill="1" applyBorder="1" applyAlignment="1">
      <alignment vertical="center" wrapText="1"/>
    </xf>
    <xf numFmtId="43" fontId="3" fillId="0" borderId="3" xfId="3" applyNumberFormat="1" applyFont="1" applyFill="1" applyBorder="1" applyAlignment="1">
      <alignment vertical="center" wrapText="1"/>
    </xf>
    <xf numFmtId="43" fontId="1" fillId="0" borderId="11" xfId="3" applyNumberFormat="1" applyFont="1" applyFill="1" applyBorder="1" applyAlignment="1">
      <alignment vertical="center" wrapText="1"/>
    </xf>
    <xf numFmtId="43" fontId="3" fillId="0" borderId="2" xfId="3" applyNumberFormat="1" applyFont="1" applyFill="1" applyBorder="1" applyAlignment="1">
      <alignment vertical="center" wrapText="1"/>
    </xf>
    <xf numFmtId="43" fontId="1" fillId="0" borderId="12" xfId="3" applyNumberFormat="1" applyFont="1" applyFill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43" fontId="1" fillId="0" borderId="0" xfId="0" applyNumberFormat="1" applyFont="1" applyAlignment="1">
      <alignment horizontal="center"/>
    </xf>
    <xf numFmtId="43" fontId="0" fillId="0" borderId="0" xfId="0" applyNumberFormat="1" applyAlignment="1">
      <alignment horizontal="center"/>
    </xf>
  </cellXfs>
  <cellStyles count="4">
    <cellStyle name="Millares" xfId="1" builtinId="3"/>
    <cellStyle name="Moneda" xfId="3" builtinId="4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1003853</xdr:colOff>
      <xdr:row>2</xdr:row>
      <xdr:rowOff>124358</xdr:rowOff>
    </xdr:from>
    <xdr:to>
      <xdr:col>0</xdr:col>
      <xdr:colOff>2114092</xdr:colOff>
      <xdr:row>7</xdr:row>
      <xdr:rowOff>84456</xdr:rowOff>
    </xdr:to>
    <xdr:pic>
      <xdr:nvPicPr>
        <xdr:cNvPr id="2" name="Imagen 5" descr="Ver las imágenes de ori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3853" y="490118"/>
          <a:ext cx="1110239" cy="976911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8</xdr:col>
      <xdr:colOff>473869</xdr:colOff>
      <xdr:row>4</xdr:row>
      <xdr:rowOff>342900</xdr:rowOff>
    </xdr:from>
    <xdr:to>
      <xdr:col>9</xdr:col>
      <xdr:colOff>707137</xdr:colOff>
      <xdr:row>7</xdr:row>
      <xdr:rowOff>180975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26752" y="1074420"/>
          <a:ext cx="1374439" cy="686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452730</xdr:colOff>
      <xdr:row>0</xdr:row>
      <xdr:rowOff>80468</xdr:rowOff>
    </xdr:from>
    <xdr:to>
      <xdr:col>1</xdr:col>
      <xdr:colOff>1177748</xdr:colOff>
      <xdr:row>4</xdr:row>
      <xdr:rowOff>26719</xdr:rowOff>
    </xdr:to>
    <xdr:pic>
      <xdr:nvPicPr>
        <xdr:cNvPr id="4" name="3 Imagen" descr="Escudo De Armas De La República Dominicana Ilustración del Vector -  Ilustración de capa, primer: 110195986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920" t="9299" r="13352" b="15234"/>
        <a:stretch/>
      </xdr:blipFill>
      <xdr:spPr bwMode="auto">
        <a:xfrm>
          <a:off x="5310023" y="80468"/>
          <a:ext cx="725018" cy="677771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112"/>
  <sheetViews>
    <sheetView showGridLines="0" tabSelected="1" topLeftCell="A4" zoomScaleNormal="100" workbookViewId="0">
      <selection activeCell="A102" sqref="A102:P108"/>
    </sheetView>
  </sheetViews>
  <sheetFormatPr baseColWidth="10" defaultColWidth="9.140625" defaultRowHeight="15" x14ac:dyDescent="0.25"/>
  <cols>
    <col min="1" max="1" width="66.42578125" customWidth="1"/>
    <col min="2" max="2" width="18" style="4" customWidth="1"/>
    <col min="3" max="3" width="13.7109375" style="4" bestFit="1" customWidth="1"/>
    <col min="4" max="6" width="14.42578125" style="4" bestFit="1" customWidth="1"/>
    <col min="7" max="8" width="16.5703125" style="4" hidden="1" customWidth="1"/>
    <col min="9" max="9" width="7.28515625" style="4" hidden="1" customWidth="1"/>
    <col min="10" max="10" width="6.42578125" style="4" hidden="1" customWidth="1"/>
    <col min="11" max="11" width="8.42578125" style="4" hidden="1" customWidth="1"/>
    <col min="12" max="12" width="13.5703125" style="4" hidden="1" customWidth="1"/>
    <col min="13" max="13" width="9.85546875" style="4" hidden="1" customWidth="1"/>
    <col min="14" max="14" width="13.140625" style="4" hidden="1" customWidth="1"/>
    <col min="15" max="15" width="12.42578125" style="4" hidden="1" customWidth="1"/>
    <col min="16" max="16" width="14.42578125" style="4" bestFit="1" customWidth="1"/>
    <col min="17" max="17" width="13.140625" bestFit="1" customWidth="1"/>
    <col min="18" max="18" width="14.85546875" bestFit="1" customWidth="1"/>
    <col min="19" max="19" width="1.85546875" bestFit="1" customWidth="1"/>
    <col min="20" max="27" width="6" bestFit="1" customWidth="1"/>
    <col min="28" max="29" width="7" bestFit="1" customWidth="1"/>
  </cols>
  <sheetData>
    <row r="1" spans="1:29" x14ac:dyDescent="0.25">
      <c r="B1" s="24"/>
      <c r="C1" s="24"/>
      <c r="D1" s="25"/>
      <c r="E1" s="25"/>
    </row>
    <row r="2" spans="1:29" x14ac:dyDescent="0.25">
      <c r="B2" s="24"/>
      <c r="C2" s="24"/>
      <c r="D2" s="25"/>
      <c r="E2" s="25"/>
    </row>
    <row r="3" spans="1:29" x14ac:dyDescent="0.25">
      <c r="B3" s="24"/>
      <c r="C3" s="24"/>
      <c r="D3" s="25"/>
      <c r="E3" s="25"/>
    </row>
    <row r="4" spans="1:29" x14ac:dyDescent="0.25">
      <c r="B4" s="24"/>
      <c r="C4" s="24"/>
      <c r="D4" s="25"/>
      <c r="E4" s="25"/>
    </row>
    <row r="5" spans="1:29" ht="19.149999999999999" customHeight="1" x14ac:dyDescent="0.25">
      <c r="A5" s="73" t="s">
        <v>102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</row>
    <row r="6" spans="1:29" ht="14.45" customHeight="1" x14ac:dyDescent="0.25">
      <c r="A6" s="73" t="s">
        <v>103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</row>
    <row r="7" spans="1:29" ht="17.850000000000001" customHeight="1" x14ac:dyDescent="0.25">
      <c r="A7" s="73" t="s">
        <v>105</v>
      </c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</row>
    <row r="8" spans="1:29" ht="15.75" customHeight="1" x14ac:dyDescent="0.25">
      <c r="A8" s="73" t="s">
        <v>77</v>
      </c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</row>
    <row r="9" spans="1:29" ht="15.75" x14ac:dyDescent="0.25">
      <c r="A9" s="74" t="s">
        <v>104</v>
      </c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</row>
    <row r="10" spans="1:29" x14ac:dyDescent="0.25">
      <c r="A10" s="8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R10" s="1"/>
    </row>
    <row r="11" spans="1:29" ht="75" x14ac:dyDescent="0.25">
      <c r="A11" s="19" t="s">
        <v>0</v>
      </c>
      <c r="B11" s="27" t="s">
        <v>87</v>
      </c>
      <c r="C11" s="27" t="s">
        <v>88</v>
      </c>
      <c r="D11" s="27" t="s">
        <v>78</v>
      </c>
      <c r="E11" s="27" t="s">
        <v>91</v>
      </c>
      <c r="F11" s="27" t="s">
        <v>92</v>
      </c>
      <c r="G11" s="27" t="s">
        <v>93</v>
      </c>
      <c r="H11" s="27" t="s">
        <v>94</v>
      </c>
      <c r="I11" s="27" t="s">
        <v>95</v>
      </c>
      <c r="J11" s="27" t="s">
        <v>96</v>
      </c>
      <c r="K11" s="27" t="s">
        <v>97</v>
      </c>
      <c r="L11" s="27" t="s">
        <v>98</v>
      </c>
      <c r="M11" s="27" t="s">
        <v>99</v>
      </c>
      <c r="N11" s="27" t="s">
        <v>100</v>
      </c>
      <c r="O11" s="27" t="s">
        <v>101</v>
      </c>
      <c r="P11" s="27" t="s">
        <v>79</v>
      </c>
      <c r="AB11" s="4"/>
      <c r="AC11" s="4"/>
    </row>
    <row r="12" spans="1:29" ht="15.75" x14ac:dyDescent="0.25">
      <c r="A12" s="9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T12" s="2"/>
      <c r="U12" s="2"/>
      <c r="V12" s="2"/>
      <c r="W12" s="2"/>
      <c r="X12" s="2"/>
      <c r="Y12" s="2"/>
      <c r="Z12" s="2"/>
      <c r="AA12" s="2"/>
      <c r="AB12" s="2"/>
      <c r="AC12" s="2"/>
    </row>
    <row r="13" spans="1:29" ht="16.5" thickBot="1" x14ac:dyDescent="0.3">
      <c r="A13" s="10" t="s">
        <v>1</v>
      </c>
      <c r="B13" s="28">
        <v>275631680.87</v>
      </c>
      <c r="C13" s="28">
        <f>C14+C21+C31+C41+C49+C57+C67+C72+C75</f>
        <v>6988500.8700000001</v>
      </c>
      <c r="D13" s="28">
        <v>15734440.060000001</v>
      </c>
      <c r="E13" s="28">
        <v>13659361.83</v>
      </c>
      <c r="F13" s="28">
        <f>F14+F20+F30+F40+F48+F56+F66+F71+F74</f>
        <v>20267300.66</v>
      </c>
      <c r="G13" s="28"/>
      <c r="H13" s="28"/>
      <c r="I13" s="28"/>
      <c r="J13" s="28"/>
      <c r="K13" s="28"/>
      <c r="L13" s="28"/>
      <c r="M13" s="28"/>
      <c r="N13" s="28"/>
      <c r="O13" s="28"/>
      <c r="P13" s="28">
        <f>SUM(D13:O13)</f>
        <v>49661102.549999997</v>
      </c>
      <c r="Q13" s="4"/>
      <c r="R13" s="4"/>
      <c r="T13" s="3"/>
    </row>
    <row r="14" spans="1:29" ht="15.75" thickBot="1" x14ac:dyDescent="0.3">
      <c r="A14" s="10" t="s">
        <v>86</v>
      </c>
      <c r="B14" s="29">
        <v>170005941</v>
      </c>
      <c r="C14" s="29">
        <f t="shared" ref="C14:P14" si="0">C15+C16+C17+C19+C18</f>
        <v>0</v>
      </c>
      <c r="D14" s="29">
        <v>11412267.460000001</v>
      </c>
      <c r="E14" s="29">
        <v>11594561.09</v>
      </c>
      <c r="F14" s="29">
        <f t="shared" si="0"/>
        <v>11455341.59</v>
      </c>
      <c r="G14" s="29">
        <f t="shared" si="0"/>
        <v>0</v>
      </c>
      <c r="H14" s="29">
        <f t="shared" si="0"/>
        <v>0</v>
      </c>
      <c r="I14" s="29">
        <f t="shared" si="0"/>
        <v>0</v>
      </c>
      <c r="J14" s="29">
        <f t="shared" si="0"/>
        <v>0</v>
      </c>
      <c r="K14" s="29">
        <f t="shared" si="0"/>
        <v>0</v>
      </c>
      <c r="L14" s="29">
        <f t="shared" si="0"/>
        <v>0</v>
      </c>
      <c r="M14" s="29">
        <f t="shared" si="0"/>
        <v>0</v>
      </c>
      <c r="N14" s="29">
        <f t="shared" si="0"/>
        <v>0</v>
      </c>
      <c r="O14" s="29">
        <f t="shared" si="0"/>
        <v>0</v>
      </c>
      <c r="P14" s="31">
        <f t="shared" si="0"/>
        <v>34462170.140000001</v>
      </c>
      <c r="Q14" s="22"/>
      <c r="R14" s="6"/>
      <c r="T14" s="3"/>
    </row>
    <row r="15" spans="1:29" x14ac:dyDescent="0.25">
      <c r="A15" s="11" t="s">
        <v>2</v>
      </c>
      <c r="B15" s="32">
        <v>124842543</v>
      </c>
      <c r="C15" s="32"/>
      <c r="D15" s="32">
        <v>8769861</v>
      </c>
      <c r="E15" s="32">
        <v>9149641.5700000003</v>
      </c>
      <c r="F15" s="32">
        <v>9006109.7300000004</v>
      </c>
      <c r="G15" s="32"/>
      <c r="H15" s="32"/>
      <c r="I15" s="32"/>
      <c r="J15" s="32"/>
      <c r="K15" s="32"/>
      <c r="L15" s="32"/>
      <c r="M15" s="32"/>
      <c r="N15" s="32"/>
      <c r="O15" s="32"/>
      <c r="P15" s="32">
        <f>SUM(D15:O15)</f>
        <v>26925612.300000001</v>
      </c>
    </row>
    <row r="16" spans="1:29" x14ac:dyDescent="0.25">
      <c r="A16" s="11" t="s">
        <v>3</v>
      </c>
      <c r="B16" s="32">
        <v>27965322</v>
      </c>
      <c r="C16" s="62"/>
      <c r="D16" s="32">
        <v>1312600</v>
      </c>
      <c r="E16" s="32">
        <v>1092600</v>
      </c>
      <c r="F16" s="32">
        <v>1092600</v>
      </c>
      <c r="G16" s="32"/>
      <c r="H16" s="32"/>
      <c r="I16" s="32"/>
      <c r="J16" s="32"/>
      <c r="K16" s="32"/>
      <c r="L16" s="32"/>
      <c r="M16" s="32"/>
      <c r="N16" s="32"/>
      <c r="O16" s="32"/>
      <c r="P16" s="32">
        <f t="shared" ref="P16:P19" si="1">SUM(D16:O16)</f>
        <v>3497800</v>
      </c>
    </row>
    <row r="17" spans="1:18" x14ac:dyDescent="0.25">
      <c r="A17" s="12" t="s">
        <v>4</v>
      </c>
      <c r="B17" s="32">
        <v>350000</v>
      </c>
      <c r="C17" s="6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>
        <f t="shared" si="1"/>
        <v>0</v>
      </c>
    </row>
    <row r="18" spans="1:18" s="7" customFormat="1" x14ac:dyDescent="0.25">
      <c r="A18" s="12" t="s">
        <v>5</v>
      </c>
      <c r="B18" s="32">
        <v>0</v>
      </c>
      <c r="C18" s="6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>
        <f t="shared" si="1"/>
        <v>0</v>
      </c>
    </row>
    <row r="19" spans="1:18" ht="15.75" thickBot="1" x14ac:dyDescent="0.3">
      <c r="A19" s="12" t="s">
        <v>6</v>
      </c>
      <c r="B19" s="32">
        <v>16848076</v>
      </c>
      <c r="C19" s="62"/>
      <c r="D19" s="32">
        <v>1329806.46</v>
      </c>
      <c r="E19" s="32">
        <v>1352319.52</v>
      </c>
      <c r="F19" s="32">
        <v>1356631.86</v>
      </c>
      <c r="G19" s="32"/>
      <c r="H19" s="32"/>
      <c r="I19" s="32"/>
      <c r="J19" s="32"/>
      <c r="K19" s="32"/>
      <c r="L19" s="32"/>
      <c r="M19" s="32"/>
      <c r="N19" s="32"/>
      <c r="O19" s="32"/>
      <c r="P19" s="32">
        <f t="shared" si="1"/>
        <v>4038757.84</v>
      </c>
    </row>
    <row r="20" spans="1:18" ht="15.75" thickBot="1" x14ac:dyDescent="0.3">
      <c r="A20" s="10" t="s">
        <v>7</v>
      </c>
      <c r="B20" s="29">
        <v>58353767</v>
      </c>
      <c r="C20" s="63">
        <f>C21+C22+C23+C24+C25+C26+C27+C28+C29</f>
        <v>-932233</v>
      </c>
      <c r="D20" s="29">
        <v>1329671.4300000002</v>
      </c>
      <c r="E20" s="29">
        <v>457207.17</v>
      </c>
      <c r="F20" s="29">
        <f t="shared" ref="F20:P20" si="2">F21+F22+F23+F24+F25+F26+F27+F28+F29</f>
        <v>4364170.82</v>
      </c>
      <c r="G20" s="30"/>
      <c r="H20" s="30"/>
      <c r="I20" s="30"/>
      <c r="J20" s="30"/>
      <c r="K20" s="30"/>
      <c r="L20" s="30"/>
      <c r="M20" s="30"/>
      <c r="N20" s="30"/>
      <c r="O20" s="30"/>
      <c r="P20" s="31">
        <f t="shared" si="2"/>
        <v>5046610.1899999995</v>
      </c>
      <c r="R20" s="6"/>
    </row>
    <row r="21" spans="1:18" x14ac:dyDescent="0.25">
      <c r="A21" s="11" t="s">
        <v>8</v>
      </c>
      <c r="B21" s="32">
        <v>18940000</v>
      </c>
      <c r="C21" s="64"/>
      <c r="D21" s="32">
        <v>136107.01999999999</v>
      </c>
      <c r="E21" s="32"/>
      <c r="F21" s="32">
        <v>3259731.59</v>
      </c>
      <c r="G21" s="32"/>
      <c r="H21" s="32"/>
      <c r="I21" s="32"/>
      <c r="J21" s="32"/>
      <c r="K21" s="32"/>
      <c r="L21" s="32"/>
      <c r="M21" s="32"/>
      <c r="N21" s="32"/>
      <c r="O21" s="32"/>
      <c r="P21" s="32">
        <f>SUM(D21:O21)</f>
        <v>3395838.61</v>
      </c>
    </row>
    <row r="22" spans="1:18" x14ac:dyDescent="0.25">
      <c r="A22" s="12" t="s">
        <v>9</v>
      </c>
      <c r="B22" s="34">
        <v>8250000</v>
      </c>
      <c r="C22" s="65">
        <v>-1500000</v>
      </c>
      <c r="D22" s="34"/>
      <c r="E22" s="34">
        <v>4956</v>
      </c>
      <c r="F22" s="32">
        <v>35635.199999999997</v>
      </c>
      <c r="G22" s="32"/>
      <c r="H22" s="32"/>
      <c r="I22" s="32"/>
      <c r="J22" s="32"/>
      <c r="K22" s="32"/>
      <c r="L22" s="32"/>
      <c r="M22" s="32"/>
      <c r="N22" s="32"/>
      <c r="O22" s="32"/>
      <c r="P22" s="32">
        <f t="shared" ref="P22:P25" si="3">D22+E22</f>
        <v>4956</v>
      </c>
    </row>
    <row r="23" spans="1:18" x14ac:dyDescent="0.25">
      <c r="A23" s="11" t="s">
        <v>10</v>
      </c>
      <c r="B23" s="34">
        <v>1000000</v>
      </c>
      <c r="C23" s="65"/>
      <c r="D23" s="34"/>
      <c r="E23" s="34"/>
      <c r="F23" s="32">
        <v>22200</v>
      </c>
      <c r="G23" s="32"/>
      <c r="H23" s="32"/>
      <c r="I23" s="32"/>
      <c r="J23" s="32"/>
      <c r="K23" s="32"/>
      <c r="L23" s="32"/>
      <c r="M23" s="32"/>
      <c r="N23" s="32"/>
      <c r="O23" s="32"/>
      <c r="P23" s="32">
        <f t="shared" si="3"/>
        <v>0</v>
      </c>
    </row>
    <row r="24" spans="1:18" x14ac:dyDescent="0.25">
      <c r="A24" s="11" t="s">
        <v>11</v>
      </c>
      <c r="B24" s="34">
        <v>0</v>
      </c>
      <c r="C24" s="65"/>
      <c r="D24" s="34"/>
      <c r="E24" s="34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>
        <f t="shared" si="3"/>
        <v>0</v>
      </c>
    </row>
    <row r="25" spans="1:18" x14ac:dyDescent="0.25">
      <c r="A25" s="11" t="s">
        <v>12</v>
      </c>
      <c r="B25" s="34">
        <v>2600000</v>
      </c>
      <c r="C25" s="65">
        <v>1500000</v>
      </c>
      <c r="D25" s="34"/>
      <c r="E25" s="34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>
        <f t="shared" si="3"/>
        <v>0</v>
      </c>
    </row>
    <row r="26" spans="1:18" x14ac:dyDescent="0.25">
      <c r="A26" s="11" t="s">
        <v>13</v>
      </c>
      <c r="B26" s="34">
        <v>1000000</v>
      </c>
      <c r="C26" s="65">
        <f>500000</f>
        <v>500000</v>
      </c>
      <c r="D26" s="34"/>
      <c r="E26" s="34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>
        <f>D26+E26</f>
        <v>0</v>
      </c>
    </row>
    <row r="27" spans="1:18" ht="28.5" x14ac:dyDescent="0.25">
      <c r="A27" s="11" t="s">
        <v>14</v>
      </c>
      <c r="B27" s="34">
        <v>10201767</v>
      </c>
      <c r="C27" s="65">
        <f>3057767+450000</f>
        <v>3507767</v>
      </c>
      <c r="D27" s="34">
        <v>851712.11</v>
      </c>
      <c r="E27" s="34">
        <v>42228.3</v>
      </c>
      <c r="F27" s="32">
        <v>128755.08</v>
      </c>
      <c r="G27" s="32"/>
      <c r="H27" s="32"/>
      <c r="I27" s="32"/>
      <c r="J27" s="32"/>
      <c r="K27" s="32"/>
      <c r="L27" s="32"/>
      <c r="M27" s="32"/>
      <c r="N27" s="32"/>
      <c r="O27" s="32"/>
      <c r="P27" s="32">
        <f>D27+E27</f>
        <v>893940.41</v>
      </c>
    </row>
    <row r="28" spans="1:18" ht="28.5" x14ac:dyDescent="0.25">
      <c r="A28" s="11" t="s">
        <v>15</v>
      </c>
      <c r="B28" s="34">
        <v>9662000</v>
      </c>
      <c r="C28" s="65">
        <f>-8000000+10000+50000</f>
        <v>-7940000</v>
      </c>
      <c r="D28" s="34">
        <v>127953.7</v>
      </c>
      <c r="E28" s="34">
        <v>197022.87</v>
      </c>
      <c r="F28" s="32">
        <v>643322.75</v>
      </c>
      <c r="G28" s="32"/>
      <c r="H28" s="32"/>
      <c r="I28" s="32"/>
      <c r="J28" s="32"/>
      <c r="K28" s="32"/>
      <c r="L28" s="32"/>
      <c r="M28" s="32"/>
      <c r="N28" s="32"/>
      <c r="O28" s="32"/>
      <c r="P28" s="32">
        <f>D28+E28</f>
        <v>324976.57</v>
      </c>
    </row>
    <row r="29" spans="1:18" ht="15.75" thickBot="1" x14ac:dyDescent="0.3">
      <c r="A29" s="12" t="s">
        <v>16</v>
      </c>
      <c r="B29" s="36">
        <v>6700000</v>
      </c>
      <c r="C29" s="66">
        <f>3000000</f>
        <v>3000000</v>
      </c>
      <c r="D29" s="36">
        <v>213898.59999999998</v>
      </c>
      <c r="E29" s="36">
        <v>213000</v>
      </c>
      <c r="F29" s="37">
        <v>274526.2</v>
      </c>
      <c r="G29" s="37"/>
      <c r="H29" s="37"/>
      <c r="I29" s="37"/>
      <c r="J29" s="37"/>
      <c r="K29" s="37"/>
      <c r="L29" s="37"/>
      <c r="M29" s="37"/>
      <c r="N29" s="37"/>
      <c r="O29" s="37"/>
      <c r="P29" s="32">
        <f>D29+E29</f>
        <v>426898.6</v>
      </c>
    </row>
    <row r="30" spans="1:18" ht="15.75" thickBot="1" x14ac:dyDescent="0.3">
      <c r="A30" s="10" t="s">
        <v>17</v>
      </c>
      <c r="B30" s="29">
        <v>20851139</v>
      </c>
      <c r="C30" s="63">
        <f t="shared" ref="C30:P30" si="4">C31+C32+C33+C34+C35+C36+C37+C38+C39</f>
        <v>890000</v>
      </c>
      <c r="D30" s="29">
        <v>2284320.92</v>
      </c>
      <c r="E30" s="29">
        <v>567373.57000000007</v>
      </c>
      <c r="F30" s="29">
        <f t="shared" si="4"/>
        <v>3560115.4200000004</v>
      </c>
      <c r="G30" s="29"/>
      <c r="H30" s="29"/>
      <c r="I30" s="29"/>
      <c r="J30" s="29"/>
      <c r="K30" s="29"/>
      <c r="L30" s="29"/>
      <c r="M30" s="29"/>
      <c r="N30" s="29"/>
      <c r="O30" s="29"/>
      <c r="P30" s="29">
        <f t="shared" si="4"/>
        <v>6411809.9100000001</v>
      </c>
    </row>
    <row r="31" spans="1:18" x14ac:dyDescent="0.25">
      <c r="A31" s="12" t="s">
        <v>18</v>
      </c>
      <c r="B31" s="34">
        <v>975935</v>
      </c>
      <c r="C31" s="64"/>
      <c r="D31" s="32">
        <v>51308</v>
      </c>
      <c r="E31" s="32">
        <v>33816.620000000003</v>
      </c>
      <c r="F31" s="32">
        <v>202929.23</v>
      </c>
      <c r="G31" s="32"/>
      <c r="H31" s="32"/>
      <c r="I31" s="32"/>
      <c r="J31" s="32"/>
      <c r="K31" s="32"/>
      <c r="L31" s="32"/>
      <c r="M31" s="32"/>
      <c r="N31" s="32"/>
      <c r="O31" s="32"/>
      <c r="P31" s="32">
        <f>SUM(D31:O31)</f>
        <v>288053.84999999998</v>
      </c>
    </row>
    <row r="32" spans="1:18" x14ac:dyDescent="0.25">
      <c r="A32" s="17" t="s">
        <v>19</v>
      </c>
      <c r="B32" s="34">
        <v>500000</v>
      </c>
      <c r="C32" s="65"/>
      <c r="D32" s="34"/>
      <c r="E32" s="34">
        <v>7420</v>
      </c>
      <c r="F32" s="32">
        <v>7575.6</v>
      </c>
      <c r="G32" s="32"/>
      <c r="H32" s="32"/>
      <c r="I32" s="32"/>
      <c r="J32" s="32"/>
      <c r="K32" s="32"/>
      <c r="L32" s="32"/>
      <c r="M32" s="32"/>
      <c r="N32" s="32"/>
      <c r="O32" s="32"/>
      <c r="P32" s="32">
        <f t="shared" ref="P32:P70" si="5">SUM(D32:O32)</f>
        <v>14995.6</v>
      </c>
    </row>
    <row r="33" spans="1:18" x14ac:dyDescent="0.25">
      <c r="A33" s="18" t="s">
        <v>20</v>
      </c>
      <c r="B33" s="34">
        <v>3211550</v>
      </c>
      <c r="C33" s="65">
        <v>10000</v>
      </c>
      <c r="D33" s="34">
        <v>2655</v>
      </c>
      <c r="E33" s="34">
        <v>7596</v>
      </c>
      <c r="F33" s="32">
        <v>903982.25</v>
      </c>
      <c r="G33" s="32"/>
      <c r="H33" s="32"/>
      <c r="I33" s="32"/>
      <c r="J33" s="32"/>
      <c r="K33" s="32"/>
      <c r="L33" s="32"/>
      <c r="M33" s="32"/>
      <c r="N33" s="32"/>
      <c r="O33" s="32"/>
      <c r="P33" s="32">
        <f t="shared" si="5"/>
        <v>914233.25</v>
      </c>
    </row>
    <row r="34" spans="1:18" x14ac:dyDescent="0.25">
      <c r="A34" s="17" t="s">
        <v>21</v>
      </c>
      <c r="B34" s="34">
        <v>150000</v>
      </c>
      <c r="C34" s="65">
        <v>150000</v>
      </c>
      <c r="D34" s="34"/>
      <c r="E34" s="34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>
        <f t="shared" si="5"/>
        <v>0</v>
      </c>
    </row>
    <row r="35" spans="1:18" x14ac:dyDescent="0.25">
      <c r="A35" s="18" t="s">
        <v>22</v>
      </c>
      <c r="B35" s="34">
        <v>907000</v>
      </c>
      <c r="C35" s="65"/>
      <c r="D35" s="34"/>
      <c r="E35" s="34">
        <v>27319.81</v>
      </c>
      <c r="F35" s="32">
        <v>3515.55</v>
      </c>
      <c r="G35" s="32"/>
      <c r="H35" s="32"/>
      <c r="I35" s="32"/>
      <c r="J35" s="32"/>
      <c r="K35" s="32"/>
      <c r="L35" s="32"/>
      <c r="M35" s="32"/>
      <c r="N35" s="32"/>
      <c r="O35" s="32"/>
      <c r="P35" s="32">
        <f t="shared" si="5"/>
        <v>30835.360000000001</v>
      </c>
    </row>
    <row r="36" spans="1:18" ht="28.5" x14ac:dyDescent="0.25">
      <c r="A36" s="17" t="s">
        <v>23</v>
      </c>
      <c r="B36" s="34">
        <v>1377000</v>
      </c>
      <c r="C36" s="65">
        <f>20000</f>
        <v>20000</v>
      </c>
      <c r="D36" s="34">
        <v>279818.65999999997</v>
      </c>
      <c r="E36" s="34">
        <v>175423.14</v>
      </c>
      <c r="F36" s="32">
        <v>63206.77</v>
      </c>
      <c r="G36" s="32"/>
      <c r="H36" s="32"/>
      <c r="I36" s="32"/>
      <c r="J36" s="32"/>
      <c r="K36" s="32"/>
      <c r="L36" s="32"/>
      <c r="M36" s="32"/>
      <c r="N36" s="32"/>
      <c r="O36" s="32"/>
      <c r="P36" s="32">
        <f t="shared" si="5"/>
        <v>518448.57</v>
      </c>
      <c r="R36" s="6"/>
    </row>
    <row r="37" spans="1:18" ht="28.5" x14ac:dyDescent="0.25">
      <c r="A37" s="17" t="s">
        <v>24</v>
      </c>
      <c r="B37" s="34">
        <v>7155754</v>
      </c>
      <c r="C37" s="65">
        <v>160000</v>
      </c>
      <c r="D37" s="34">
        <v>221850.83</v>
      </c>
      <c r="E37" s="34">
        <v>100382.55</v>
      </c>
      <c r="F37" s="32">
        <v>1651955</v>
      </c>
      <c r="G37" s="32"/>
      <c r="H37" s="32"/>
      <c r="I37" s="32"/>
      <c r="J37" s="32"/>
      <c r="K37" s="32"/>
      <c r="L37" s="32"/>
      <c r="M37" s="32"/>
      <c r="N37" s="32"/>
      <c r="O37" s="32"/>
      <c r="P37" s="32">
        <f t="shared" si="5"/>
        <v>1974188.38</v>
      </c>
      <c r="Q37" s="6"/>
    </row>
    <row r="38" spans="1:18" ht="28.5" x14ac:dyDescent="0.25">
      <c r="A38" s="17" t="s">
        <v>25</v>
      </c>
      <c r="B38" s="34">
        <v>0</v>
      </c>
      <c r="C38" s="65">
        <v>0</v>
      </c>
      <c r="D38" s="34"/>
      <c r="E38" s="34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>
        <f t="shared" si="5"/>
        <v>0</v>
      </c>
    </row>
    <row r="39" spans="1:18" ht="15.75" thickBot="1" x14ac:dyDescent="0.3">
      <c r="A39" s="17" t="s">
        <v>26</v>
      </c>
      <c r="B39" s="37">
        <v>6573900</v>
      </c>
      <c r="C39" s="67">
        <v>550000</v>
      </c>
      <c r="D39" s="37">
        <v>1728688.43</v>
      </c>
      <c r="E39" s="37">
        <v>215415.45</v>
      </c>
      <c r="F39" s="37">
        <v>726951.02</v>
      </c>
      <c r="G39" s="37"/>
      <c r="H39" s="37"/>
      <c r="I39" s="37"/>
      <c r="J39" s="37"/>
      <c r="K39" s="37"/>
      <c r="L39" s="37"/>
      <c r="M39" s="37"/>
      <c r="N39" s="37"/>
      <c r="O39" s="37"/>
      <c r="P39" s="32">
        <f t="shared" si="5"/>
        <v>2671054.9</v>
      </c>
    </row>
    <row r="40" spans="1:18" s="5" customFormat="1" ht="15.75" thickBot="1" x14ac:dyDescent="0.3">
      <c r="A40" s="10" t="s">
        <v>27</v>
      </c>
      <c r="B40" s="29">
        <v>0</v>
      </c>
      <c r="C40" s="63">
        <f t="shared" ref="C40:O40" si="6">C41+C42+C43+C44+C45+C46+C47</f>
        <v>0</v>
      </c>
      <c r="D40" s="29">
        <v>0</v>
      </c>
      <c r="E40" s="29">
        <v>0</v>
      </c>
      <c r="F40" s="29">
        <f t="shared" si="6"/>
        <v>0</v>
      </c>
      <c r="G40" s="29">
        <f t="shared" si="6"/>
        <v>0</v>
      </c>
      <c r="H40" s="29">
        <f t="shared" si="6"/>
        <v>0</v>
      </c>
      <c r="I40" s="29">
        <f t="shared" si="6"/>
        <v>0</v>
      </c>
      <c r="J40" s="29">
        <f t="shared" si="6"/>
        <v>0</v>
      </c>
      <c r="K40" s="29">
        <f t="shared" si="6"/>
        <v>0</v>
      </c>
      <c r="L40" s="29">
        <f t="shared" si="6"/>
        <v>0</v>
      </c>
      <c r="M40" s="29">
        <f t="shared" si="6"/>
        <v>0</v>
      </c>
      <c r="N40" s="29">
        <f t="shared" si="6"/>
        <v>0</v>
      </c>
      <c r="O40" s="29">
        <f t="shared" si="6"/>
        <v>0</v>
      </c>
      <c r="P40" s="29">
        <f>D40+E40</f>
        <v>0</v>
      </c>
    </row>
    <row r="41" spans="1:18" ht="28.5" x14ac:dyDescent="0.25">
      <c r="A41" s="11" t="s">
        <v>28</v>
      </c>
      <c r="B41" s="32">
        <v>0</v>
      </c>
      <c r="C41" s="64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>
        <f t="shared" si="5"/>
        <v>0</v>
      </c>
    </row>
    <row r="42" spans="1:18" ht="28.5" x14ac:dyDescent="0.25">
      <c r="A42" s="11" t="s">
        <v>29</v>
      </c>
      <c r="B42" s="34">
        <v>0</v>
      </c>
      <c r="C42" s="68"/>
      <c r="D42" s="34"/>
      <c r="E42" s="34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>
        <f t="shared" si="5"/>
        <v>0</v>
      </c>
    </row>
    <row r="43" spans="1:18" ht="28.5" x14ac:dyDescent="0.25">
      <c r="A43" s="11" t="s">
        <v>30</v>
      </c>
      <c r="B43" s="34">
        <v>0</v>
      </c>
      <c r="C43" s="68"/>
      <c r="D43" s="34"/>
      <c r="E43" s="34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>
        <f t="shared" si="5"/>
        <v>0</v>
      </c>
    </row>
    <row r="44" spans="1:18" ht="28.5" x14ac:dyDescent="0.25">
      <c r="A44" s="11" t="s">
        <v>31</v>
      </c>
      <c r="B44" s="34">
        <v>0</v>
      </c>
      <c r="C44" s="68"/>
      <c r="D44" s="34"/>
      <c r="E44" s="34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>
        <f t="shared" si="5"/>
        <v>0</v>
      </c>
    </row>
    <row r="45" spans="1:18" ht="28.5" x14ac:dyDescent="0.25">
      <c r="A45" s="11" t="s">
        <v>32</v>
      </c>
      <c r="B45" s="34">
        <v>0</v>
      </c>
      <c r="C45" s="68"/>
      <c r="D45" s="34"/>
      <c r="E45" s="34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>
        <f t="shared" si="5"/>
        <v>0</v>
      </c>
    </row>
    <row r="46" spans="1:18" ht="28.5" x14ac:dyDescent="0.25">
      <c r="A46" s="11" t="s">
        <v>33</v>
      </c>
      <c r="B46" s="34">
        <v>0</v>
      </c>
      <c r="C46" s="68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2">
        <f t="shared" si="5"/>
        <v>0</v>
      </c>
    </row>
    <row r="47" spans="1:18" ht="29.25" thickBot="1" x14ac:dyDescent="0.3">
      <c r="A47" s="11" t="s">
        <v>34</v>
      </c>
      <c r="B47" s="37">
        <v>0</v>
      </c>
      <c r="C47" s="69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2">
        <f t="shared" si="5"/>
        <v>0</v>
      </c>
    </row>
    <row r="48" spans="1:18" ht="15.75" thickBot="1" x14ac:dyDescent="0.3">
      <c r="A48" s="10" t="s">
        <v>35</v>
      </c>
      <c r="B48" s="29">
        <v>0</v>
      </c>
      <c r="C48" s="63">
        <f t="shared" ref="C48:P48" si="7">C49+C50+C51+C52+C53+C54+C55</f>
        <v>0</v>
      </c>
      <c r="D48" s="29">
        <v>0</v>
      </c>
      <c r="E48" s="29">
        <v>0</v>
      </c>
      <c r="F48" s="29">
        <f t="shared" si="7"/>
        <v>0</v>
      </c>
      <c r="G48" s="29"/>
      <c r="H48" s="29"/>
      <c r="I48" s="29"/>
      <c r="J48" s="29"/>
      <c r="K48" s="29"/>
      <c r="L48" s="29"/>
      <c r="M48" s="29"/>
      <c r="N48" s="29"/>
      <c r="O48" s="29"/>
      <c r="P48" s="29">
        <f t="shared" si="7"/>
        <v>0</v>
      </c>
    </row>
    <row r="49" spans="1:19" ht="28.5" x14ac:dyDescent="0.25">
      <c r="A49" s="11" t="s">
        <v>36</v>
      </c>
      <c r="B49" s="32">
        <v>0</v>
      </c>
      <c r="C49" s="6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>
        <f t="shared" si="5"/>
        <v>0</v>
      </c>
    </row>
    <row r="50" spans="1:19" ht="28.5" x14ac:dyDescent="0.25">
      <c r="A50" s="11" t="s">
        <v>37</v>
      </c>
      <c r="B50" s="34">
        <v>0</v>
      </c>
      <c r="C50" s="68"/>
      <c r="D50" s="34"/>
      <c r="E50" s="34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>
        <f t="shared" si="5"/>
        <v>0</v>
      </c>
    </row>
    <row r="51" spans="1:19" ht="28.5" x14ac:dyDescent="0.25">
      <c r="A51" s="11" t="s">
        <v>38</v>
      </c>
      <c r="B51" s="34">
        <v>0</v>
      </c>
      <c r="C51" s="68"/>
      <c r="D51" s="34"/>
      <c r="E51" s="34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>
        <f t="shared" si="5"/>
        <v>0</v>
      </c>
    </row>
    <row r="52" spans="1:19" ht="28.5" x14ac:dyDescent="0.25">
      <c r="A52" s="11" t="s">
        <v>39</v>
      </c>
      <c r="B52" s="34">
        <v>0</v>
      </c>
      <c r="C52" s="68"/>
      <c r="D52" s="34"/>
      <c r="E52" s="34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>
        <f t="shared" si="5"/>
        <v>0</v>
      </c>
    </row>
    <row r="53" spans="1:19" ht="28.5" x14ac:dyDescent="0.25">
      <c r="A53" s="11" t="s">
        <v>40</v>
      </c>
      <c r="B53" s="34">
        <v>0</v>
      </c>
      <c r="C53" s="68"/>
      <c r="D53" s="34"/>
      <c r="E53" s="34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>
        <f t="shared" si="5"/>
        <v>0</v>
      </c>
    </row>
    <row r="54" spans="1:19" ht="28.5" x14ac:dyDescent="0.25">
      <c r="A54" s="11" t="s">
        <v>41</v>
      </c>
      <c r="B54" s="34">
        <v>0</v>
      </c>
      <c r="C54" s="68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2">
        <f t="shared" si="5"/>
        <v>0</v>
      </c>
    </row>
    <row r="55" spans="1:19" ht="29.25" thickBot="1" x14ac:dyDescent="0.3">
      <c r="A55" s="11" t="s">
        <v>42</v>
      </c>
      <c r="B55" s="37">
        <v>0</v>
      </c>
      <c r="C55" s="69"/>
      <c r="D55" s="37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2">
        <f t="shared" si="5"/>
        <v>0</v>
      </c>
    </row>
    <row r="56" spans="1:19" ht="15.75" thickBot="1" x14ac:dyDescent="0.3">
      <c r="A56" s="10" t="s">
        <v>43</v>
      </c>
      <c r="B56" s="29">
        <v>14490100</v>
      </c>
      <c r="C56" s="63">
        <f t="shared" ref="C56:F56" si="8">C57+C58+C59+C60+C61+C62+C63+C64+C65</f>
        <v>3100000</v>
      </c>
      <c r="D56" s="29">
        <v>334081.59999999998</v>
      </c>
      <c r="E56" s="29">
        <v>1040220</v>
      </c>
      <c r="F56" s="29">
        <f t="shared" si="8"/>
        <v>887672.83</v>
      </c>
      <c r="G56" s="29"/>
      <c r="H56" s="29"/>
      <c r="I56" s="29"/>
      <c r="J56" s="29"/>
      <c r="K56" s="29"/>
      <c r="L56" s="29"/>
      <c r="M56" s="29"/>
      <c r="N56" s="29"/>
      <c r="O56" s="29"/>
      <c r="P56" s="29">
        <f>D56+E56</f>
        <v>1374301.6</v>
      </c>
      <c r="S56" s="6"/>
    </row>
    <row r="57" spans="1:19" x14ac:dyDescent="0.25">
      <c r="A57" s="11" t="s">
        <v>44</v>
      </c>
      <c r="B57" s="37">
        <v>4937000</v>
      </c>
      <c r="C57" s="67">
        <v>2400000</v>
      </c>
      <c r="D57" s="37">
        <v>334081.59999999998</v>
      </c>
      <c r="E57" s="37"/>
      <c r="F57" s="37">
        <v>32046.33</v>
      </c>
      <c r="G57" s="37"/>
      <c r="H57" s="37"/>
      <c r="I57" s="37"/>
      <c r="J57" s="37"/>
      <c r="K57" s="37"/>
      <c r="L57" s="37"/>
      <c r="M57" s="37"/>
      <c r="N57" s="37"/>
      <c r="O57" s="37"/>
      <c r="P57" s="32">
        <f t="shared" si="5"/>
        <v>366127.93</v>
      </c>
    </row>
    <row r="58" spans="1:19" ht="28.5" x14ac:dyDescent="0.25">
      <c r="A58" s="11" t="s">
        <v>45</v>
      </c>
      <c r="B58" s="34">
        <v>200000</v>
      </c>
      <c r="C58" s="65"/>
      <c r="D58" s="34"/>
      <c r="E58" s="34"/>
      <c r="F58" s="34">
        <v>0</v>
      </c>
      <c r="G58" s="34"/>
      <c r="H58" s="34"/>
      <c r="I58" s="34"/>
      <c r="J58" s="34"/>
      <c r="K58" s="34"/>
      <c r="L58" s="34"/>
      <c r="M58" s="34"/>
      <c r="N58" s="34"/>
      <c r="O58" s="34"/>
      <c r="P58" s="32">
        <f t="shared" si="5"/>
        <v>0</v>
      </c>
    </row>
    <row r="59" spans="1:19" ht="28.5" x14ac:dyDescent="0.25">
      <c r="A59" s="11" t="s">
        <v>46</v>
      </c>
      <c r="B59" s="34">
        <v>0</v>
      </c>
      <c r="C59" s="68"/>
      <c r="D59" s="34"/>
      <c r="E59" s="34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>
        <f t="shared" si="5"/>
        <v>0</v>
      </c>
    </row>
    <row r="60" spans="1:19" ht="28.5" x14ac:dyDescent="0.25">
      <c r="A60" s="11" t="s">
        <v>47</v>
      </c>
      <c r="B60" s="34">
        <v>5500000</v>
      </c>
      <c r="C60" s="68"/>
      <c r="D60" s="34"/>
      <c r="E60" s="34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>
        <f t="shared" si="5"/>
        <v>0</v>
      </c>
    </row>
    <row r="61" spans="1:19" ht="21.95" customHeight="1" x14ac:dyDescent="0.25">
      <c r="A61" s="11" t="s">
        <v>48</v>
      </c>
      <c r="B61" s="34">
        <v>3067500</v>
      </c>
      <c r="C61" s="68">
        <v>250000</v>
      </c>
      <c r="D61" s="34"/>
      <c r="E61" s="34">
        <v>1040220</v>
      </c>
      <c r="F61" s="32">
        <v>855626.5</v>
      </c>
      <c r="G61" s="32"/>
      <c r="H61" s="32"/>
      <c r="I61" s="32"/>
      <c r="J61" s="32"/>
      <c r="K61" s="32"/>
      <c r="L61" s="32"/>
      <c r="M61" s="32"/>
      <c r="N61" s="32"/>
      <c r="O61" s="32"/>
      <c r="P61" s="32">
        <f t="shared" si="5"/>
        <v>1895846.5</v>
      </c>
    </row>
    <row r="62" spans="1:19" x14ac:dyDescent="0.25">
      <c r="A62" s="11" t="s">
        <v>49</v>
      </c>
      <c r="B62" s="34">
        <v>450000</v>
      </c>
      <c r="C62" s="68">
        <v>450000</v>
      </c>
      <c r="D62" s="34"/>
      <c r="E62" s="34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>
        <f t="shared" si="5"/>
        <v>0</v>
      </c>
    </row>
    <row r="63" spans="1:19" x14ac:dyDescent="0.25">
      <c r="A63" s="11" t="s">
        <v>50</v>
      </c>
      <c r="B63" s="34">
        <v>35600</v>
      </c>
      <c r="C63" s="68"/>
      <c r="D63" s="34"/>
      <c r="E63" s="34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>
        <f t="shared" si="5"/>
        <v>0</v>
      </c>
    </row>
    <row r="64" spans="1:19" x14ac:dyDescent="0.25">
      <c r="A64" s="11" t="s">
        <v>51</v>
      </c>
      <c r="B64" s="34">
        <v>300000</v>
      </c>
      <c r="C64" s="68"/>
      <c r="D64" s="34"/>
      <c r="E64" s="34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>
        <f t="shared" si="5"/>
        <v>0</v>
      </c>
    </row>
    <row r="65" spans="1:19" ht="29.25" thickBot="1" x14ac:dyDescent="0.3">
      <c r="A65" s="11" t="s">
        <v>52</v>
      </c>
      <c r="B65" s="37">
        <v>0</v>
      </c>
      <c r="C65" s="69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2">
        <f t="shared" si="5"/>
        <v>0</v>
      </c>
    </row>
    <row r="66" spans="1:19" ht="15.75" thickBot="1" x14ac:dyDescent="0.3">
      <c r="A66" s="10" t="s">
        <v>53</v>
      </c>
      <c r="B66" s="60">
        <v>12588500.870000001</v>
      </c>
      <c r="C66" s="70">
        <f>C67+C68+C69+C70</f>
        <v>4588500.87</v>
      </c>
      <c r="D66" s="40">
        <v>374098.65</v>
      </c>
      <c r="E66" s="40">
        <v>0</v>
      </c>
      <c r="F66" s="40">
        <f t="shared" ref="F66:O66" si="9">F67+F68+F69+F70</f>
        <v>0</v>
      </c>
      <c r="G66" s="40">
        <f t="shared" si="9"/>
        <v>0</v>
      </c>
      <c r="H66" s="40">
        <f t="shared" si="9"/>
        <v>0</v>
      </c>
      <c r="I66" s="40">
        <f t="shared" si="9"/>
        <v>0</v>
      </c>
      <c r="J66" s="40">
        <f t="shared" si="9"/>
        <v>0</v>
      </c>
      <c r="K66" s="40">
        <f t="shared" si="9"/>
        <v>0</v>
      </c>
      <c r="L66" s="40">
        <f t="shared" si="9"/>
        <v>0</v>
      </c>
      <c r="M66" s="40">
        <f t="shared" si="9"/>
        <v>0</v>
      </c>
      <c r="N66" s="40">
        <f t="shared" si="9"/>
        <v>0</v>
      </c>
      <c r="O66" s="40">
        <f t="shared" si="9"/>
        <v>0</v>
      </c>
      <c r="P66" s="42">
        <f>D66+E66</f>
        <v>374098.65</v>
      </c>
    </row>
    <row r="67" spans="1:19" x14ac:dyDescent="0.25">
      <c r="A67" s="11" t="s">
        <v>54</v>
      </c>
      <c r="B67" s="32">
        <v>12588500.870000001</v>
      </c>
      <c r="C67" s="62">
        <v>4588500.87</v>
      </c>
      <c r="D67" s="32">
        <v>374098.65</v>
      </c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>
        <f t="shared" si="5"/>
        <v>374098.65</v>
      </c>
    </row>
    <row r="68" spans="1:19" x14ac:dyDescent="0.25">
      <c r="A68" s="11" t="s">
        <v>55</v>
      </c>
      <c r="B68" s="34">
        <v>0</v>
      </c>
      <c r="C68" s="68"/>
      <c r="D68" s="34"/>
      <c r="E68" s="34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>
        <f t="shared" si="5"/>
        <v>0</v>
      </c>
    </row>
    <row r="69" spans="1:19" x14ac:dyDescent="0.25">
      <c r="A69" s="11" t="s">
        <v>56</v>
      </c>
      <c r="B69" s="32">
        <v>0</v>
      </c>
      <c r="C69" s="6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>
        <f t="shared" si="5"/>
        <v>0</v>
      </c>
      <c r="R69" s="6"/>
    </row>
    <row r="70" spans="1:19" ht="29.25" thickBot="1" x14ac:dyDescent="0.3">
      <c r="A70" s="11" t="s">
        <v>57</v>
      </c>
      <c r="B70" s="36">
        <v>0</v>
      </c>
      <c r="C70" s="71"/>
      <c r="D70" s="36"/>
      <c r="E70" s="36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2">
        <f t="shared" si="5"/>
        <v>0</v>
      </c>
      <c r="S70" t="s">
        <v>90</v>
      </c>
    </row>
    <row r="71" spans="1:19" ht="29.25" thickBot="1" x14ac:dyDescent="0.3">
      <c r="A71" s="10" t="s">
        <v>58</v>
      </c>
      <c r="B71" s="39">
        <v>0</v>
      </c>
      <c r="C71" s="72"/>
      <c r="D71" s="40"/>
      <c r="E71" s="40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2">
        <f t="shared" ref="P71:P77" si="10">B71+C71+D71+E71</f>
        <v>0</v>
      </c>
    </row>
    <row r="72" spans="1:19" x14ac:dyDescent="0.25">
      <c r="A72" s="11" t="s">
        <v>59</v>
      </c>
      <c r="B72" s="32">
        <v>0</v>
      </c>
      <c r="C72" s="6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>
        <f t="shared" si="10"/>
        <v>0</v>
      </c>
    </row>
    <row r="73" spans="1:19" ht="29.25" thickBot="1" x14ac:dyDescent="0.3">
      <c r="A73" s="11" t="s">
        <v>60</v>
      </c>
      <c r="B73" s="37">
        <v>0</v>
      </c>
      <c r="C73" s="69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>
        <f t="shared" si="10"/>
        <v>0</v>
      </c>
    </row>
    <row r="74" spans="1:19" ht="15.75" thickBot="1" x14ac:dyDescent="0.3">
      <c r="A74" s="10" t="s">
        <v>61</v>
      </c>
      <c r="B74" s="39">
        <v>0</v>
      </c>
      <c r="C74" s="72"/>
      <c r="D74" s="40"/>
      <c r="E74" s="40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2">
        <f t="shared" si="10"/>
        <v>0</v>
      </c>
    </row>
    <row r="75" spans="1:19" x14ac:dyDescent="0.25">
      <c r="A75" s="12" t="s">
        <v>62</v>
      </c>
      <c r="B75" s="32">
        <v>0</v>
      </c>
      <c r="C75" s="6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>
        <f t="shared" si="10"/>
        <v>0</v>
      </c>
    </row>
    <row r="76" spans="1:19" x14ac:dyDescent="0.25">
      <c r="A76" s="12" t="s">
        <v>63</v>
      </c>
      <c r="B76" s="34">
        <v>0</v>
      </c>
      <c r="C76" s="68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>
        <f t="shared" si="10"/>
        <v>0</v>
      </c>
      <c r="R76" s="6"/>
    </row>
    <row r="77" spans="1:19" ht="29.25" thickBot="1" x14ac:dyDescent="0.3">
      <c r="A77" s="11" t="s">
        <v>64</v>
      </c>
      <c r="B77" s="36">
        <v>0</v>
      </c>
      <c r="C77" s="71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>
        <f t="shared" si="10"/>
        <v>0</v>
      </c>
    </row>
    <row r="78" spans="1:19" ht="15.75" thickBot="1" x14ac:dyDescent="0.3">
      <c r="A78" s="21" t="s">
        <v>65</v>
      </c>
      <c r="B78" s="43">
        <v>276289447.87</v>
      </c>
      <c r="C78" s="43">
        <f t="shared" ref="C78:F78" si="11">C14+C20+C30+C40+C48+C56+C66+C71+C74</f>
        <v>7646267.8700000001</v>
      </c>
      <c r="D78" s="43">
        <v>15734440.060000001</v>
      </c>
      <c r="E78" s="43">
        <v>13659361.83</v>
      </c>
      <c r="F78" s="43">
        <f t="shared" si="11"/>
        <v>20267300.66</v>
      </c>
      <c r="G78" s="44"/>
      <c r="H78" s="44"/>
      <c r="I78" s="44"/>
      <c r="J78" s="44"/>
      <c r="K78" s="44"/>
      <c r="L78" s="44"/>
      <c r="M78" s="44"/>
      <c r="N78" s="44"/>
      <c r="O78" s="44"/>
      <c r="P78" s="45">
        <f>P14+P20+P30+P40+P48+P56+P66</f>
        <v>47668990.489999995</v>
      </c>
    </row>
    <row r="79" spans="1:19" ht="15.75" thickBot="1" x14ac:dyDescent="0.3">
      <c r="A79" s="13"/>
      <c r="B79" s="46">
        <v>0</v>
      </c>
      <c r="C79" s="38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>
        <f t="shared" ref="P79:P92" si="12">B79+C79+D79+E79</f>
        <v>0</v>
      </c>
    </row>
    <row r="80" spans="1:19" ht="15.75" thickBot="1" x14ac:dyDescent="0.3">
      <c r="A80" s="14" t="s">
        <v>66</v>
      </c>
      <c r="B80" s="39">
        <v>0</v>
      </c>
      <c r="C80" s="47"/>
      <c r="D80" s="48"/>
      <c r="E80" s="49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1">
        <f t="shared" si="12"/>
        <v>0</v>
      </c>
    </row>
    <row r="81" spans="1:18" x14ac:dyDescent="0.25">
      <c r="A81" s="10" t="s">
        <v>67</v>
      </c>
      <c r="B81" s="32">
        <v>0</v>
      </c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>
        <f t="shared" si="12"/>
        <v>0</v>
      </c>
    </row>
    <row r="82" spans="1:18" ht="28.5" x14ac:dyDescent="0.25">
      <c r="A82" s="11" t="s">
        <v>68</v>
      </c>
      <c r="B82" s="34">
        <v>0</v>
      </c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>
        <f t="shared" si="12"/>
        <v>0</v>
      </c>
    </row>
    <row r="83" spans="1:18" ht="29.25" thickBot="1" x14ac:dyDescent="0.3">
      <c r="A83" s="11" t="s">
        <v>69</v>
      </c>
      <c r="B83" s="34">
        <v>0</v>
      </c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>
        <f t="shared" si="12"/>
        <v>0</v>
      </c>
    </row>
    <row r="84" spans="1:18" ht="15.75" thickBot="1" x14ac:dyDescent="0.3">
      <c r="A84" s="10" t="s">
        <v>70</v>
      </c>
      <c r="B84" s="39">
        <v>0</v>
      </c>
      <c r="C84" s="47"/>
      <c r="D84" s="47"/>
      <c r="E84" s="47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51">
        <f t="shared" si="12"/>
        <v>0</v>
      </c>
    </row>
    <row r="85" spans="1:18" x14ac:dyDescent="0.25">
      <c r="A85" s="12" t="s">
        <v>71</v>
      </c>
      <c r="B85" s="37">
        <v>0</v>
      </c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  <c r="N85" s="52"/>
      <c r="O85" s="52"/>
      <c r="P85" s="52">
        <f t="shared" si="12"/>
        <v>0</v>
      </c>
    </row>
    <row r="86" spans="1:18" x14ac:dyDescent="0.25">
      <c r="A86" s="12" t="s">
        <v>72</v>
      </c>
      <c r="B86" s="34">
        <v>0</v>
      </c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>
        <f t="shared" si="12"/>
        <v>0</v>
      </c>
    </row>
    <row r="87" spans="1:18" x14ac:dyDescent="0.25">
      <c r="A87" s="12"/>
      <c r="B87" s="34">
        <v>0</v>
      </c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>
        <f t="shared" si="12"/>
        <v>0</v>
      </c>
    </row>
    <row r="88" spans="1:18" ht="15.75" thickBot="1" x14ac:dyDescent="0.3">
      <c r="A88" s="12"/>
      <c r="B88" s="37">
        <v>0</v>
      </c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2"/>
      <c r="P88" s="52">
        <f t="shared" si="12"/>
        <v>0</v>
      </c>
    </row>
    <row r="89" spans="1:18" ht="15.75" thickBot="1" x14ac:dyDescent="0.3">
      <c r="A89" s="15" t="s">
        <v>73</v>
      </c>
      <c r="B89" s="49">
        <v>0</v>
      </c>
      <c r="C89" s="47"/>
      <c r="D89" s="47"/>
      <c r="E89" s="47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51">
        <f t="shared" si="12"/>
        <v>0</v>
      </c>
    </row>
    <row r="90" spans="1:18" ht="15.75" thickBot="1" x14ac:dyDescent="0.3">
      <c r="A90" s="11" t="s">
        <v>74</v>
      </c>
      <c r="B90" s="53">
        <v>0</v>
      </c>
      <c r="C90" s="53"/>
      <c r="D90" s="53"/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3"/>
      <c r="P90" s="53">
        <f t="shared" si="12"/>
        <v>0</v>
      </c>
    </row>
    <row r="91" spans="1:18" ht="15.75" thickTop="1" x14ac:dyDescent="0.25">
      <c r="A91" s="21" t="s">
        <v>75</v>
      </c>
      <c r="B91" s="54">
        <v>0</v>
      </c>
      <c r="C91" s="54"/>
      <c r="D91" s="54"/>
      <c r="E91" s="54"/>
      <c r="F91" s="54"/>
      <c r="G91" s="54"/>
      <c r="H91" s="54"/>
      <c r="I91" s="54"/>
      <c r="J91" s="54"/>
      <c r="K91" s="54"/>
      <c r="L91" s="54"/>
      <c r="M91" s="54"/>
      <c r="N91" s="54"/>
      <c r="O91" s="54"/>
      <c r="P91" s="54">
        <f t="shared" si="12"/>
        <v>0</v>
      </c>
    </row>
    <row r="92" spans="1:18" x14ac:dyDescent="0.25">
      <c r="A92" s="16"/>
      <c r="B92" s="33">
        <v>0</v>
      </c>
      <c r="C92" s="55"/>
      <c r="D92" s="56"/>
      <c r="E92" s="56"/>
      <c r="F92" s="56"/>
      <c r="G92" s="56"/>
      <c r="H92" s="56"/>
      <c r="I92" s="56"/>
      <c r="J92" s="56"/>
      <c r="K92" s="56"/>
      <c r="L92" s="56"/>
      <c r="M92" s="56"/>
      <c r="N92" s="56"/>
      <c r="O92" s="56"/>
      <c r="P92" s="56">
        <f t="shared" si="12"/>
        <v>0</v>
      </c>
    </row>
    <row r="93" spans="1:18" ht="15.75" thickBot="1" x14ac:dyDescent="0.3">
      <c r="A93" s="20" t="s">
        <v>76</v>
      </c>
      <c r="B93" s="57">
        <v>276289447.87</v>
      </c>
      <c r="C93" s="57">
        <f t="shared" ref="C93" si="13">+C78+C91</f>
        <v>7646267.8700000001</v>
      </c>
      <c r="D93" s="57">
        <v>15734440.060000001</v>
      </c>
      <c r="E93" s="57">
        <v>13659361.83</v>
      </c>
      <c r="F93" s="57">
        <f>+F78+F91</f>
        <v>20267300.66</v>
      </c>
      <c r="G93" s="57"/>
      <c r="H93" s="57"/>
      <c r="I93" s="57"/>
      <c r="J93" s="57"/>
      <c r="K93" s="57"/>
      <c r="L93" s="57"/>
      <c r="M93" s="57"/>
      <c r="N93" s="57"/>
      <c r="O93" s="57"/>
      <c r="P93" s="57">
        <f>D93+E93</f>
        <v>29393801.890000001</v>
      </c>
      <c r="R93" s="6"/>
    </row>
    <row r="94" spans="1:18" ht="15.75" thickTop="1" x14ac:dyDescent="0.25">
      <c r="A94" s="5" t="s">
        <v>80</v>
      </c>
    </row>
    <row r="95" spans="1:18" x14ac:dyDescent="0.25">
      <c r="A95" s="1" t="s">
        <v>81</v>
      </c>
    </row>
    <row r="96" spans="1:18" x14ac:dyDescent="0.25">
      <c r="A96" s="1" t="s">
        <v>82</v>
      </c>
    </row>
    <row r="97" spans="1:16" x14ac:dyDescent="0.25">
      <c r="A97" s="1" t="s">
        <v>83</v>
      </c>
    </row>
    <row r="98" spans="1:16" x14ac:dyDescent="0.25">
      <c r="A98" s="1" t="s">
        <v>84</v>
      </c>
    </row>
    <row r="99" spans="1:16" x14ac:dyDescent="0.25">
      <c r="A99" s="1" t="s">
        <v>85</v>
      </c>
    </row>
    <row r="100" spans="1:16" x14ac:dyDescent="0.25">
      <c r="A100" s="1" t="s">
        <v>89</v>
      </c>
    </row>
    <row r="101" spans="1:16" x14ac:dyDescent="0.25">
      <c r="A101" s="1"/>
    </row>
    <row r="102" spans="1:16" x14ac:dyDescent="0.25">
      <c r="A102" s="1"/>
    </row>
    <row r="103" spans="1:16" x14ac:dyDescent="0.25">
      <c r="A103" s="1"/>
      <c r="B103" s="61"/>
      <c r="E103" s="76"/>
      <c r="F103" s="76"/>
      <c r="G103" s="76"/>
      <c r="H103" s="76"/>
      <c r="I103" s="76"/>
      <c r="J103" s="76"/>
      <c r="K103" s="76"/>
      <c r="L103" s="76"/>
      <c r="M103" s="76"/>
      <c r="N103" s="76"/>
      <c r="O103" s="76"/>
      <c r="P103" s="76"/>
    </row>
    <row r="104" spans="1:16" x14ac:dyDescent="0.25">
      <c r="A104" s="23"/>
      <c r="B104" s="75"/>
      <c r="C104" s="75"/>
      <c r="D104" s="58"/>
      <c r="E104" s="75"/>
      <c r="F104" s="75"/>
      <c r="G104" s="75"/>
      <c r="H104" s="75"/>
      <c r="I104" s="75"/>
      <c r="J104" s="75"/>
      <c r="K104" s="75"/>
      <c r="L104" s="75"/>
      <c r="M104" s="75"/>
      <c r="N104" s="75"/>
      <c r="O104" s="75"/>
      <c r="P104" s="75"/>
    </row>
    <row r="105" spans="1:16" x14ac:dyDescent="0.25">
      <c r="A105" s="1"/>
      <c r="B105" s="76"/>
      <c r="C105" s="76"/>
      <c r="D105" s="59"/>
      <c r="E105" s="76"/>
      <c r="F105" s="76"/>
      <c r="G105" s="76"/>
      <c r="H105" s="76"/>
      <c r="I105" s="76"/>
      <c r="J105" s="76"/>
      <c r="K105" s="76"/>
      <c r="L105" s="76"/>
      <c r="M105" s="76"/>
      <c r="N105" s="76"/>
      <c r="O105" s="76"/>
      <c r="P105" s="76"/>
    </row>
    <row r="106" spans="1:16" x14ac:dyDescent="0.25">
      <c r="A106" s="1"/>
      <c r="B106" s="76"/>
      <c r="C106" s="76"/>
      <c r="D106" s="59"/>
      <c r="E106" s="76"/>
      <c r="F106" s="76"/>
      <c r="G106" s="76"/>
      <c r="H106" s="76"/>
      <c r="I106" s="76"/>
      <c r="J106" s="76"/>
      <c r="K106" s="76"/>
      <c r="L106" s="76"/>
      <c r="M106" s="76"/>
      <c r="N106" s="76"/>
      <c r="O106" s="76"/>
      <c r="P106" s="76"/>
    </row>
    <row r="108" spans="1:16" x14ac:dyDescent="0.25">
      <c r="A108" s="1"/>
    </row>
    <row r="109" spans="1:16" x14ac:dyDescent="0.25">
      <c r="A109" s="1"/>
    </row>
    <row r="110" spans="1:16" x14ac:dyDescent="0.25">
      <c r="A110" s="1"/>
    </row>
    <row r="111" spans="1:16" x14ac:dyDescent="0.25">
      <c r="A111" s="1"/>
    </row>
    <row r="112" spans="1:16" x14ac:dyDescent="0.25">
      <c r="A112" s="1"/>
    </row>
  </sheetData>
  <mergeCells count="12">
    <mergeCell ref="E104:P104"/>
    <mergeCell ref="E105:P105"/>
    <mergeCell ref="E106:P106"/>
    <mergeCell ref="E103:P103"/>
    <mergeCell ref="B104:C104"/>
    <mergeCell ref="B105:C105"/>
    <mergeCell ref="B106:C106"/>
    <mergeCell ref="A5:P5"/>
    <mergeCell ref="A6:P6"/>
    <mergeCell ref="A7:P7"/>
    <mergeCell ref="A8:P8"/>
    <mergeCell ref="A9:P9"/>
  </mergeCells>
  <printOptions horizontalCentered="1"/>
  <pageMargins left="0.19685039370078741" right="0" top="0.39370078740157483" bottom="0" header="0.31496062992125984" footer="0.31496062992125984"/>
  <pageSetup scale="80" fitToHeight="0" orientation="landscape" r:id="rId1"/>
  <headerFooter>
    <oddFooter>Página &amp;P</oddFooter>
  </headerFooter>
  <rowBreaks count="3" manualBreakCount="3">
    <brk id="37" max="15" man="1"/>
    <brk id="58" max="16" man="1"/>
    <brk id="82" max="1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Plantilla Ejecución </vt:lpstr>
      <vt:lpstr>'Plantilla Ejecución '!Área_de_impresión</vt:lpstr>
      <vt:lpstr>'Plantilla Ejecución '!Títulos_a_imprimir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admin</cp:lastModifiedBy>
  <cp:revision/>
  <cp:lastPrinted>2023-03-13T14:57:07Z</cp:lastPrinted>
  <dcterms:created xsi:type="dcterms:W3CDTF">2018-04-17T18:57:16Z</dcterms:created>
  <dcterms:modified xsi:type="dcterms:W3CDTF">2023-04-17T15:45:14Z</dcterms:modified>
</cp:coreProperties>
</file>