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39D695E-D9A8-4F93-8972-922B9433AAB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1" l="1"/>
  <c r="C24" i="1"/>
  <c r="C23" i="1"/>
  <c r="C21" i="1"/>
  <c r="P77" i="1"/>
  <c r="P76" i="1"/>
  <c r="P75" i="1"/>
  <c r="P73" i="1"/>
  <c r="P72" i="1"/>
  <c r="P70" i="1"/>
  <c r="P69" i="1"/>
  <c r="P68" i="1"/>
  <c r="P67" i="1"/>
  <c r="P61" i="1"/>
  <c r="P62" i="1"/>
  <c r="P63" i="1"/>
  <c r="P64" i="1"/>
  <c r="P65" i="1"/>
  <c r="P60" i="1"/>
  <c r="P59" i="1"/>
  <c r="P58" i="1"/>
  <c r="P57" i="1"/>
  <c r="P51" i="1"/>
  <c r="P52" i="1"/>
  <c r="P53" i="1"/>
  <c r="P54" i="1"/>
  <c r="P55" i="1"/>
  <c r="P50" i="1"/>
  <c r="P49" i="1"/>
  <c r="P43" i="1"/>
  <c r="P44" i="1"/>
  <c r="P45" i="1"/>
  <c r="P46" i="1"/>
  <c r="P47" i="1"/>
  <c r="P42" i="1"/>
  <c r="P41" i="1"/>
  <c r="P35" i="1"/>
  <c r="P36" i="1"/>
  <c r="P37" i="1"/>
  <c r="P38" i="1"/>
  <c r="P39" i="1"/>
  <c r="P34" i="1"/>
  <c r="P33" i="1"/>
  <c r="P32" i="1"/>
  <c r="P31" i="1"/>
  <c r="P26" i="1"/>
  <c r="P27" i="1"/>
  <c r="P28" i="1"/>
  <c r="P29" i="1"/>
  <c r="P25" i="1"/>
  <c r="P24" i="1"/>
  <c r="P23" i="1"/>
  <c r="P22" i="1"/>
  <c r="P21" i="1"/>
  <c r="P16" i="1"/>
  <c r="P17" i="1"/>
  <c r="P18" i="1"/>
  <c r="P19" i="1"/>
  <c r="P15" i="1"/>
  <c r="J78" i="1"/>
  <c r="J93" i="1" s="1"/>
  <c r="O78" i="1"/>
  <c r="O93" i="1" s="1"/>
  <c r="C74" i="1"/>
  <c r="D74" i="1"/>
  <c r="P74" i="1" s="1"/>
  <c r="E74" i="1"/>
  <c r="F74" i="1"/>
  <c r="G74" i="1"/>
  <c r="H74" i="1"/>
  <c r="I74" i="1"/>
  <c r="J74" i="1"/>
  <c r="K74" i="1"/>
  <c r="L74" i="1"/>
  <c r="M74" i="1"/>
  <c r="N74" i="1"/>
  <c r="O74" i="1"/>
  <c r="B74" i="1"/>
  <c r="C71" i="1"/>
  <c r="D71" i="1"/>
  <c r="P71" i="1" s="1"/>
  <c r="E71" i="1"/>
  <c r="F71" i="1"/>
  <c r="G71" i="1"/>
  <c r="H71" i="1"/>
  <c r="I71" i="1"/>
  <c r="J71" i="1"/>
  <c r="K71" i="1"/>
  <c r="L71" i="1"/>
  <c r="M71" i="1"/>
  <c r="N71" i="1"/>
  <c r="O71" i="1"/>
  <c r="B71" i="1"/>
  <c r="C66" i="1"/>
  <c r="D66" i="1"/>
  <c r="P66" i="1" s="1"/>
  <c r="E66" i="1"/>
  <c r="F66" i="1"/>
  <c r="G66" i="1"/>
  <c r="H66" i="1"/>
  <c r="I66" i="1"/>
  <c r="J66" i="1"/>
  <c r="K66" i="1"/>
  <c r="L66" i="1"/>
  <c r="M66" i="1"/>
  <c r="N66" i="1"/>
  <c r="O66" i="1"/>
  <c r="B66" i="1"/>
  <c r="C56" i="1"/>
  <c r="D56" i="1"/>
  <c r="D78" i="1" s="1"/>
  <c r="D93" i="1" s="1"/>
  <c r="E56" i="1"/>
  <c r="F56" i="1"/>
  <c r="G56" i="1"/>
  <c r="H56" i="1"/>
  <c r="I56" i="1"/>
  <c r="B56" i="1"/>
  <c r="C48" i="1"/>
  <c r="D48" i="1"/>
  <c r="P48" i="1" s="1"/>
  <c r="E48" i="1"/>
  <c r="F48" i="1"/>
  <c r="G48" i="1"/>
  <c r="H48" i="1"/>
  <c r="I48" i="1"/>
  <c r="J48" i="1"/>
  <c r="K48" i="1"/>
  <c r="L48" i="1"/>
  <c r="M48" i="1"/>
  <c r="N48" i="1"/>
  <c r="O48" i="1"/>
  <c r="B48" i="1"/>
  <c r="C40" i="1"/>
  <c r="D40" i="1"/>
  <c r="P40" i="1" s="1"/>
  <c r="E40" i="1"/>
  <c r="F40" i="1"/>
  <c r="G40" i="1"/>
  <c r="H40" i="1"/>
  <c r="I40" i="1"/>
  <c r="J40" i="1"/>
  <c r="K40" i="1"/>
  <c r="L40" i="1"/>
  <c r="M40" i="1"/>
  <c r="M78" i="1" s="1"/>
  <c r="M93" i="1" s="1"/>
  <c r="N40" i="1"/>
  <c r="O40" i="1"/>
  <c r="B40" i="1"/>
  <c r="C30" i="1"/>
  <c r="D30" i="1"/>
  <c r="E30" i="1"/>
  <c r="F30" i="1"/>
  <c r="G30" i="1"/>
  <c r="H30" i="1"/>
  <c r="I30" i="1"/>
  <c r="B30" i="1"/>
  <c r="D20" i="1"/>
  <c r="E20" i="1"/>
  <c r="F20" i="1"/>
  <c r="G20" i="1"/>
  <c r="H20" i="1"/>
  <c r="I20" i="1"/>
  <c r="J20" i="1"/>
  <c r="K20" i="1"/>
  <c r="K78" i="1" s="1"/>
  <c r="K93" i="1" s="1"/>
  <c r="L20" i="1"/>
  <c r="L78" i="1" s="1"/>
  <c r="L93" i="1" s="1"/>
  <c r="M20" i="1"/>
  <c r="N20" i="1"/>
  <c r="N78" i="1" s="1"/>
  <c r="N93" i="1" s="1"/>
  <c r="O20" i="1"/>
  <c r="B20" i="1"/>
  <c r="C14" i="1"/>
  <c r="D14" i="1"/>
  <c r="E14" i="1"/>
  <c r="E78" i="1" s="1"/>
  <c r="E93" i="1" s="1"/>
  <c r="F14" i="1"/>
  <c r="F78" i="1" s="1"/>
  <c r="F93" i="1" s="1"/>
  <c r="G14" i="1"/>
  <c r="G78" i="1" s="1"/>
  <c r="G93" i="1" s="1"/>
  <c r="H14" i="1"/>
  <c r="H78" i="1" s="1"/>
  <c r="H93" i="1" s="1"/>
  <c r="I14" i="1"/>
  <c r="B14" i="1"/>
  <c r="B78" i="1" s="1"/>
  <c r="P20" i="1" l="1"/>
  <c r="P56" i="1"/>
  <c r="P14" i="1"/>
  <c r="P30" i="1"/>
  <c r="C20" i="1"/>
  <c r="C78" i="1" s="1"/>
  <c r="C93" i="1" s="1"/>
  <c r="I78" i="1"/>
  <c r="G13" i="1"/>
  <c r="I13" i="1"/>
  <c r="F13" i="1"/>
  <c r="E13" i="1"/>
  <c r="D13" i="1"/>
  <c r="H13" i="1"/>
  <c r="B13" i="1"/>
  <c r="P13" i="1" l="1"/>
  <c r="C13" i="1"/>
  <c r="I93" i="1"/>
  <c r="P78" i="1"/>
  <c r="P93" i="1" s="1"/>
</calcChain>
</file>

<file path=xl/sharedStrings.xml><?xml version="1.0" encoding="utf-8"?>
<sst xmlns="http://schemas.openxmlformats.org/spreadsheetml/2006/main" count="118" uniqueCount="118">
  <si>
    <t>MINISTERIO DE AGRICULTURA</t>
  </si>
  <si>
    <t>MERCADOS DOMINICANOS DE ABASTO AGROPECUARIO</t>
  </si>
  <si>
    <t>Ejecución de Gastos y Aplicaciones Financieras SIGEF</t>
  </si>
  <si>
    <t>VALORES EN RD$</t>
  </si>
  <si>
    <t>Detalle</t>
  </si>
  <si>
    <t>Prespuesto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</si>
  <si>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</si>
  <si>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</si>
  <si>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</si>
  <si>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</si>
  <si>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</si>
  <si>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</si>
  <si>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</si>
  <si>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</si>
  <si>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</si>
  <si>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</si>
  <si>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</si>
  <si>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</si>
  <si>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</si>
  <si>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</si>
  <si>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2.1-REMUNERACIONES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</si>
  <si>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</si>
  <si>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</si>
  <si>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</si>
  <si>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</si>
  <si>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</si>
  <si>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</si>
  <si>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</si>
  <si>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</si>
  <si>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</si>
  <si>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</si>
  <si>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</si>
  <si>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</si>
  <si>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</si>
  <si>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</si>
  <si>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</si>
  <si>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</si>
  <si>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</si>
  <si>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</si>
  <si>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</si>
  <si>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</si>
  <si>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</si>
  <si>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</si>
  <si>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</si>
  <si>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</si>
  <si>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</si>
  <si>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</si>
  <si>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</si>
  <si>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</si>
  <si>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</si>
  <si>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</si>
  <si>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</si>
  <si>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</si>
  <si>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</si>
  <si>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</si>
  <si>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</si>
  <si>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</si>
  <si>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</si>
  <si>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</si>
  <si>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</si>
  <si>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</si>
  <si>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</si>
  <si>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</si>
  <si>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</si>
  <si>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</si>
  <si>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</si>
  <si>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</si>
  <si>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</si>
  <si>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</si>
  <si>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</si>
  <si>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</si>
  <si>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</si>
  <si>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</si>
  <si>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</si>
  <si>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</si>
  <si>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</si>
  <si>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</si>
  <si>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c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</si>
  <si>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</si>
  <si>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</si>
  <si>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</si>
  <si>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</si>
  <si>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</si>
  <si>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</si>
  <si>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</si>
  <si>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</si>
  <si>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</si>
  <si>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</si>
  <si>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</si>
  <si>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</si>
  <si>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</si>
  <si>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</si>
  <si>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</si>
  <si>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</si>
  <si>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</si>
  <si>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</si>
  <si>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</si>
  <si>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</si>
  <si>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</si>
  <si>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</si>
  <si>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</si>
  <si>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</si>
  <si>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</si>
  <si>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</si>
  <si>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    ______________________________</t>
  </si>
  <si>
    <t xml:space="preserve">     _________________________________</t>
  </si>
  <si>
    <t>___________________________</t>
  </si>
  <si>
    <t xml:space="preserve">                   MARCELLE RODRIGUEZ</t>
  </si>
  <si>
    <t>SÓCRATES DÍAZ CASTILLO</t>
  </si>
  <si>
    <t>DULCE MONTILLA</t>
  </si>
  <si>
    <t xml:space="preserve">                        Preparado Por:</t>
  </si>
  <si>
    <t xml:space="preserve"> Autorizado Por:</t>
  </si>
  <si>
    <t>Revisado Por:</t>
  </si>
  <si>
    <t xml:space="preserve">                 División de Contabilidad</t>
  </si>
  <si>
    <t>Administrador General</t>
  </si>
  <si>
    <t>Directora  Financiera</t>
  </si>
  <si>
    <t>Presupesto 
Aprobado</t>
  </si>
  <si>
    <t>Mes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</si>
</sst>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([$$-540A]* #,##0.00_);_([$$-540A]* \(#,##0.00\);_([$$-54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166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0" applyNumberForma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2" fillId="0" borderId="18" xfId="2" applyNumberFormat="1" applyFont="1" applyBorder="1" applyAlignment="1">
      <alignment horizontal="left" vertical="center" wrapText="1"/>
    </xf>
    <xf numFmtId="164" fontId="2" fillId="0" borderId="17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3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1" fillId="0" borderId="16" xfId="2" applyNumberFormat="1" applyFont="1" applyBorder="1"/>
    <xf numFmtId="164" fontId="1" fillId="0" borderId="19" xfId="2" applyNumberFormat="1" applyFont="1" applyBorder="1"/>
    <xf numFmtId="164" fontId="1" fillId="0" borderId="13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4" xfId="2" applyNumberFormat="1" applyFont="1" applyBorder="1" applyAlignment="1">
      <alignment vertic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2" applyNumberFormat="1" applyFont="1" applyBorder="1"/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2" fillId="0" borderId="17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2" xfId="2" applyNumberFormat="1" applyFont="1" applyBorder="1"/>
    <xf numFmtId="164" fontId="1" fillId="0" borderId="3" xfId="2" applyNumberFormat="1" applyFont="1" applyBorder="1" applyAlignment="1">
      <alignment vertical="center" wrapText="1"/>
    </xf>
    <xf numFmtId="164" fontId="1" fillId="0" borderId="0" xfId="2" applyNumberFormat="1" applyFont="1" applyBorder="1"/>
    <xf numFmtId="164" fontId="1" fillId="0" borderId="11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Border="1" applyAlignment="1">
      <alignment vertical="center" wrapText="1"/>
    </xf>
    <xf numFmtId="164" fontId="1" fillId="0" borderId="12" xfId="2" applyNumberFormat="1" applyFont="1" applyBorder="1"/>
    <xf numFmtId="164" fontId="1" fillId="0" borderId="16" xfId="2" applyNumberFormat="1" applyFont="1" applyBorder="1"/>
    <xf numFmtId="164" fontId="1" fillId="0" borderId="11" xfId="2" applyNumberFormat="1" applyFont="1" applyBorder="1"/>
    <xf numFmtId="164" fontId="1" fillId="0" borderId="19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7" xfId="2" applyNumberFormat="1" applyFont="1" applyBorder="1"/>
    <xf numFmtId="164" fontId="1" fillId="0" borderId="4" xfId="2" applyNumberFormat="1" applyFont="1" applyBorder="1" applyAlignment="1">
      <alignment vertical="center"/>
    </xf>
    <xf numFmtId="164" fontId="2" fillId="2" borderId="15" xfId="2" applyNumberFormat="1" applyFont="1" applyFill="1" applyBorder="1" applyAlignment="1">
      <alignment horizontal="center" vertical="center" wrapText="1"/>
    </xf>
    <xf numFmtId="164" fontId="2" fillId="0" borderId="11" xfId="2" applyNumberFormat="1" applyFont="1" applyBorder="1" applyAlignment="1">
      <alignment vertical="center" wrapText="1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152400</xdr:rowOff>
    </xdr:from>
    <xdr:to>
      <xdr:col>0</xdr:col>
      <xdr:colOff>1291214</xdr:colOff>
      <xdr:row>7</xdr:row>
      <xdr:rowOff>112498</xdr:rowOff>
    </xdr:to>
    <xdr:pic>
      <xdr:nvPicPr>
        <xdr:cNvPr id="2" name="Imagen 5" descr="Ver las imágenes de ori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1110239" cy="9411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304799</xdr:colOff>
      <xdr:row>0</xdr:row>
      <xdr:rowOff>0</xdr:rowOff>
    </xdr:from>
    <xdr:to>
      <xdr:col>4</xdr:col>
      <xdr:colOff>76199</xdr:colOff>
      <xdr:row>3</xdr:row>
      <xdr:rowOff>155141</xdr:rowOff>
    </xdr:to>
    <xdr:pic>
      <xdr:nvPicPr>
        <xdr:cNvPr id="3" name="3 Imagen" descr="Escudo De Armas De La República Dominicana Ilustración del Vector -  Ilustración de capa, primer: 11019598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6391274" y="0"/>
          <a:ext cx="790575" cy="7266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4"/>
  <sheetViews>
    <sheetView tabSelected="1" topLeftCell="A97" workbookViewId="0">
      <selection activeCell="B94" sqref="B94"/>
    </sheetView>
  </sheetViews>
  <sheetFormatPr baseColWidth="10" defaultColWidth="9.140625" defaultRowHeight="15" x14ac:dyDescent="0.25"/>
  <cols>
    <col min="1" max="1" width="59.42578125" customWidth="1"/>
    <col min="2" max="2" width="16.5703125" bestFit="1" customWidth="1"/>
    <col min="3" max="8" width="15.28515625" bestFit="1" customWidth="1"/>
    <col min="9" max="9" width="19.140625" customWidth="1"/>
    <col min="10" max="11" width="7.85546875" hidden="1" customWidth="1"/>
    <col min="12" max="12" width="8.7109375" hidden="1" customWidth="1"/>
    <col min="13" max="13" width="8.42578125" hidden="1" customWidth="1"/>
    <col min="14" max="14" width="8" hidden="1" customWidth="1"/>
    <col min="15" max="15" width="7.42578125" hidden="1" customWidth="1"/>
    <col min="16" max="16" width="15.28515625" bestFit="1" customWidth="1"/>
    <col min="19" max="19" width="1.85546875" bestFit="1" customWidth="1"/>
  </cols>
  <sheetData>
    <row r="1" spans="1:19" x14ac:dyDescent="0.25">
      <c r="A1" s="1"/>
      <c r="B1" s="23"/>
      <c r="C1" s="23"/>
      <c r="D1" s="24"/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23"/>
      <c r="C2" s="23"/>
      <c r="D2" s="24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23"/>
      <c r="C3" s="23"/>
      <c r="D3" s="24"/>
      <c r="E3" s="2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23"/>
      <c r="C4" s="23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"/>
      <c r="R5" s="1"/>
      <c r="S5" s="1"/>
    </row>
    <row r="6" spans="1:19" ht="15.75" x14ac:dyDescent="0.25">
      <c r="A6" s="75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1"/>
      <c r="R6" s="1"/>
      <c r="S6" s="1"/>
    </row>
    <row r="7" spans="1:19" ht="15.75" x14ac:dyDescent="0.25">
      <c r="A7" s="75" t="s">
        <v>117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1"/>
      <c r="R7" s="1"/>
      <c r="S7" s="1"/>
    </row>
    <row r="8" spans="1:19" ht="15.75" x14ac:dyDescent="0.25">
      <c r="A8" s="75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1"/>
      <c r="R8" s="1"/>
      <c r="S8" s="1"/>
    </row>
    <row r="9" spans="1:19" ht="15.75" x14ac:dyDescent="0.25">
      <c r="A9" s="76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1"/>
      <c r="R9" s="1"/>
      <c r="S9" s="1"/>
    </row>
    <row r="10" spans="1:19" x14ac:dyDescent="0.25">
      <c r="A10" s="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1"/>
      <c r="R10" s="2"/>
      <c r="S10" s="1"/>
    </row>
    <row r="11" spans="1:19" ht="45" x14ac:dyDescent="0.25">
      <c r="A11" s="18" t="s">
        <v>4</v>
      </c>
      <c r="B11" s="26" t="s">
        <v>116</v>
      </c>
      <c r="C11" s="26" t="s">
        <v>5</v>
      </c>
      <c r="D11" s="26" t="s">
        <v>6</v>
      </c>
      <c r="E11" s="26" t="s">
        <v>7</v>
      </c>
      <c r="F11" s="26" t="s">
        <v>8</v>
      </c>
      <c r="G11" s="26" t="s">
        <v>9</v>
      </c>
      <c r="H11" s="26" t="s">
        <v>10</v>
      </c>
      <c r="I11" s="26" t="s">
        <v>11</v>
      </c>
      <c r="J11" s="26" t="s">
        <v>12</v>
      </c>
      <c r="K11" s="26" t="s">
        <v>13</v>
      </c>
      <c r="L11" s="26" t="s">
        <v>14</v>
      </c>
      <c r="M11" s="26" t="s">
        <v>15</v>
      </c>
      <c r="N11" s="26" t="s">
        <v>16</v>
      </c>
      <c r="O11" s="26" t="s">
        <v>17</v>
      </c>
      <c r="P11" s="26" t="s">
        <v>18</v>
      </c>
      <c r="Q11" s="1"/>
      <c r="R11" s="1"/>
      <c r="S11" s="1"/>
    </row>
    <row r="12" spans="1:19" ht="15.75" x14ac:dyDescent="0.25">
      <c r="A12" s="8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"/>
      <c r="R12" s="1"/>
      <c r="S12" s="1"/>
    </row>
    <row r="13" spans="1:19" ht="16.5" thickBot="1" x14ac:dyDescent="0.3">
      <c r="A13" s="9" t="s">
        <v>19</v>
      </c>
      <c r="B13" s="48">
        <f>B14+B20+B30+B40+B48+B56+B66</f>
        <v>268643180</v>
      </c>
      <c r="C13" s="48">
        <f t="shared" ref="C13:I13" si="0">C14+C20+C30+C40+C48+C56+C66</f>
        <v>43296684.789999999</v>
      </c>
      <c r="D13" s="48">
        <f t="shared" si="0"/>
        <v>11082267.460000001</v>
      </c>
      <c r="E13" s="48">
        <f t="shared" si="0"/>
        <v>14259985.23</v>
      </c>
      <c r="F13" s="48">
        <f t="shared" si="0"/>
        <v>19054537.879999999</v>
      </c>
      <c r="G13" s="48">
        <f t="shared" si="0"/>
        <v>12757091</v>
      </c>
      <c r="H13" s="48">
        <f t="shared" si="0"/>
        <v>18107410.340000004</v>
      </c>
      <c r="I13" s="48">
        <f t="shared" si="0"/>
        <v>15710391.409999998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f>D13+E13+F13+G13+H13+I13</f>
        <v>90971683.319999993</v>
      </c>
      <c r="Q13" s="3"/>
      <c r="R13" s="3"/>
      <c r="S13" s="1"/>
    </row>
    <row r="14" spans="1:19" ht="15.75" thickBot="1" x14ac:dyDescent="0.3">
      <c r="A14" s="9" t="s">
        <v>20</v>
      </c>
      <c r="B14" s="49">
        <f>B15+B16+B17+B18+B19</f>
        <v>170005941</v>
      </c>
      <c r="C14" s="49">
        <f t="shared" ref="C14:I14" si="1">C15+C16+C17+C18+C19</f>
        <v>30000</v>
      </c>
      <c r="D14" s="49">
        <f t="shared" si="1"/>
        <v>11082267.460000001</v>
      </c>
      <c r="E14" s="49">
        <f t="shared" si="1"/>
        <v>11594561.09</v>
      </c>
      <c r="F14" s="49">
        <f t="shared" si="1"/>
        <v>11454997.98</v>
      </c>
      <c r="G14" s="49">
        <f t="shared" si="1"/>
        <v>11592091.52</v>
      </c>
      <c r="H14" s="49">
        <f t="shared" si="1"/>
        <v>11572398.970000001</v>
      </c>
      <c r="I14" s="49">
        <f t="shared" si="1"/>
        <v>11731580.199999999</v>
      </c>
      <c r="J14" s="29"/>
      <c r="K14" s="29"/>
      <c r="L14" s="29"/>
      <c r="M14" s="29"/>
      <c r="N14" s="29"/>
      <c r="O14" s="29"/>
      <c r="P14" s="30">
        <f>D14+E14+F14+G14+H14+I14</f>
        <v>69027897.219999999</v>
      </c>
      <c r="Q14" s="21"/>
      <c r="R14" s="5"/>
      <c r="S14" s="1"/>
    </row>
    <row r="15" spans="1:19" x14ac:dyDescent="0.25">
      <c r="A15" s="10" t="s">
        <v>21</v>
      </c>
      <c r="B15" s="51">
        <v>124842543</v>
      </c>
      <c r="C15" s="51">
        <v>-1709200</v>
      </c>
      <c r="D15" s="51">
        <v>8769861</v>
      </c>
      <c r="E15" s="51">
        <v>9149641.5700000003</v>
      </c>
      <c r="F15" s="51">
        <v>9006109.7300000004</v>
      </c>
      <c r="G15" s="51">
        <v>9112361</v>
      </c>
      <c r="H15" s="51">
        <v>9191411</v>
      </c>
      <c r="I15" s="31">
        <v>9248615.7699999996</v>
      </c>
      <c r="J15" s="31"/>
      <c r="K15" s="31"/>
      <c r="L15" s="31"/>
      <c r="M15" s="31"/>
      <c r="N15" s="31"/>
      <c r="O15" s="31"/>
      <c r="P15" s="31">
        <f>D15+E15+F15+G15+H15+I15</f>
        <v>54478000.069999993</v>
      </c>
      <c r="Q15" s="1"/>
      <c r="R15" s="1"/>
      <c r="S15" s="1"/>
    </row>
    <row r="16" spans="1:19" x14ac:dyDescent="0.25">
      <c r="A16" s="10" t="s">
        <v>22</v>
      </c>
      <c r="B16" s="51">
        <v>27965322</v>
      </c>
      <c r="C16" s="51">
        <v>1709200</v>
      </c>
      <c r="D16" s="51">
        <v>982600</v>
      </c>
      <c r="E16" s="51">
        <v>1092600</v>
      </c>
      <c r="F16" s="51">
        <v>1092600</v>
      </c>
      <c r="G16" s="51">
        <v>1092600</v>
      </c>
      <c r="H16" s="51">
        <v>982600</v>
      </c>
      <c r="I16" s="31">
        <v>1096600</v>
      </c>
      <c r="J16" s="31"/>
      <c r="K16" s="31"/>
      <c r="L16" s="31"/>
      <c r="M16" s="31"/>
      <c r="N16" s="31"/>
      <c r="O16" s="31"/>
      <c r="P16" s="51">
        <f t="shared" ref="P16:P19" si="2">D16+E16+F16+G16+H16+I16</f>
        <v>6339600</v>
      </c>
      <c r="Q16" s="1"/>
      <c r="R16" s="1"/>
      <c r="S16" s="1"/>
    </row>
    <row r="17" spans="1:18" x14ac:dyDescent="0.25">
      <c r="A17" s="11" t="s">
        <v>23</v>
      </c>
      <c r="B17" s="51">
        <v>350000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31"/>
      <c r="J17" s="31"/>
      <c r="K17" s="31"/>
      <c r="L17" s="31"/>
      <c r="M17" s="31"/>
      <c r="N17" s="31"/>
      <c r="O17" s="31"/>
      <c r="P17" s="51">
        <f t="shared" si="2"/>
        <v>0</v>
      </c>
      <c r="Q17" s="1"/>
      <c r="R17" s="1"/>
    </row>
    <row r="18" spans="1:18" x14ac:dyDescent="0.25">
      <c r="A18" s="11" t="s">
        <v>24</v>
      </c>
      <c r="B18" s="51">
        <v>0</v>
      </c>
      <c r="C18" s="51">
        <v>30000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31"/>
      <c r="J18" s="31"/>
      <c r="K18" s="31"/>
      <c r="L18" s="31"/>
      <c r="M18" s="31"/>
      <c r="N18" s="31"/>
      <c r="O18" s="31"/>
      <c r="P18" s="51">
        <f t="shared" si="2"/>
        <v>0</v>
      </c>
      <c r="Q18" s="6"/>
      <c r="R18" s="6"/>
    </row>
    <row r="19" spans="1:18" ht="15.75" thickBot="1" x14ac:dyDescent="0.3">
      <c r="A19" s="11" t="s">
        <v>25</v>
      </c>
      <c r="B19" s="51">
        <v>16848076</v>
      </c>
      <c r="C19" s="51"/>
      <c r="D19" s="51">
        <v>1329806.46</v>
      </c>
      <c r="E19" s="51">
        <v>1352319.52</v>
      </c>
      <c r="F19" s="51">
        <v>1356288.25</v>
      </c>
      <c r="G19" s="51">
        <v>1387130.52</v>
      </c>
      <c r="H19" s="51">
        <v>1398387.97</v>
      </c>
      <c r="I19" s="31">
        <v>1386364.43</v>
      </c>
      <c r="J19" s="31"/>
      <c r="K19" s="31"/>
      <c r="L19" s="31"/>
      <c r="M19" s="31"/>
      <c r="N19" s="31"/>
      <c r="O19" s="31"/>
      <c r="P19" s="51">
        <f t="shared" si="2"/>
        <v>8210297.1499999994</v>
      </c>
      <c r="Q19" s="1"/>
      <c r="R19" s="1"/>
    </row>
    <row r="20" spans="1:18" ht="15.75" thickBot="1" x14ac:dyDescent="0.3">
      <c r="A20" s="9" t="s">
        <v>26</v>
      </c>
      <c r="B20" s="49">
        <f>B21+B22+B23+B24+B25+B26+B27+B28+B29</f>
        <v>59286000</v>
      </c>
      <c r="C20" s="49">
        <f t="shared" ref="C20:O20" si="3">C21+C22+C23+C24+C25+C26+C27+C28+C29</f>
        <v>31160183.919999998</v>
      </c>
      <c r="D20" s="49">
        <f t="shared" si="3"/>
        <v>0</v>
      </c>
      <c r="E20" s="49">
        <f t="shared" si="3"/>
        <v>583859.96</v>
      </c>
      <c r="F20" s="49">
        <f t="shared" si="3"/>
        <v>4208137.91</v>
      </c>
      <c r="G20" s="49">
        <f t="shared" si="3"/>
        <v>895192.48</v>
      </c>
      <c r="H20" s="49">
        <f t="shared" si="3"/>
        <v>3845409.95</v>
      </c>
      <c r="I20" s="49">
        <f t="shared" si="3"/>
        <v>1689166.08</v>
      </c>
      <c r="J20" s="49">
        <f t="shared" si="3"/>
        <v>0</v>
      </c>
      <c r="K20" s="49">
        <f t="shared" si="3"/>
        <v>0</v>
      </c>
      <c r="L20" s="49">
        <f t="shared" si="3"/>
        <v>0</v>
      </c>
      <c r="M20" s="49">
        <f t="shared" si="3"/>
        <v>0</v>
      </c>
      <c r="N20" s="49">
        <f t="shared" si="3"/>
        <v>0</v>
      </c>
      <c r="O20" s="49">
        <f t="shared" si="3"/>
        <v>0</v>
      </c>
      <c r="P20" s="50">
        <f>D20+E20+F20+G20+H20+I20</f>
        <v>11221766.380000001</v>
      </c>
      <c r="Q20" s="1"/>
      <c r="R20" s="5"/>
    </row>
    <row r="21" spans="1:18" x14ac:dyDescent="0.25">
      <c r="A21" s="10" t="s">
        <v>27</v>
      </c>
      <c r="B21" s="51">
        <v>18940000</v>
      </c>
      <c r="C21" s="52">
        <f>20000000-310593.1</f>
        <v>19689406.899999999</v>
      </c>
      <c r="D21" s="51">
        <v>0</v>
      </c>
      <c r="E21" s="51">
        <v>396039.96</v>
      </c>
      <c r="F21" s="51">
        <v>2863691.63</v>
      </c>
      <c r="G21" s="51">
        <v>267637.14</v>
      </c>
      <c r="H21" s="51">
        <v>1568392.7</v>
      </c>
      <c r="I21" s="31">
        <v>266416.01</v>
      </c>
      <c r="J21" s="31"/>
      <c r="K21" s="31"/>
      <c r="L21" s="31"/>
      <c r="M21" s="31"/>
      <c r="N21" s="31"/>
      <c r="O21" s="31"/>
      <c r="P21" s="51">
        <f>D21+E21+F21+G21+H21+I21</f>
        <v>5362177.4399999995</v>
      </c>
      <c r="Q21" s="1"/>
      <c r="R21" s="1"/>
    </row>
    <row r="22" spans="1:18" x14ac:dyDescent="0.25">
      <c r="A22" s="11" t="s">
        <v>28</v>
      </c>
      <c r="B22" s="53">
        <v>9750000</v>
      </c>
      <c r="C22" s="54">
        <v>-1500000</v>
      </c>
      <c r="D22" s="53">
        <v>0</v>
      </c>
      <c r="E22" s="53">
        <v>0</v>
      </c>
      <c r="F22" s="51">
        <v>34515</v>
      </c>
      <c r="G22" s="51">
        <v>354000</v>
      </c>
      <c r="H22" s="51">
        <v>179419</v>
      </c>
      <c r="I22" s="31">
        <v>545089.19999999995</v>
      </c>
      <c r="J22" s="31"/>
      <c r="K22" s="31"/>
      <c r="L22" s="31"/>
      <c r="M22" s="31"/>
      <c r="N22" s="31"/>
      <c r="O22" s="31"/>
      <c r="P22" s="51">
        <f t="shared" ref="P22:P29" si="4">D22+E22+F22+G22+H22+I22</f>
        <v>1113023.2</v>
      </c>
      <c r="Q22" s="1"/>
      <c r="R22" s="1"/>
    </row>
    <row r="23" spans="1:18" x14ac:dyDescent="0.25">
      <c r="A23" s="10" t="s">
        <v>29</v>
      </c>
      <c r="B23" s="53">
        <v>1000000</v>
      </c>
      <c r="C23" s="47">
        <f>198912+135198</f>
        <v>334110</v>
      </c>
      <c r="D23" s="53">
        <v>0</v>
      </c>
      <c r="E23" s="53">
        <v>0</v>
      </c>
      <c r="F23" s="51">
        <v>22200</v>
      </c>
      <c r="G23" s="51">
        <v>0</v>
      </c>
      <c r="H23" s="51">
        <v>218912</v>
      </c>
      <c r="I23" s="31">
        <v>13500</v>
      </c>
      <c r="J23" s="31"/>
      <c r="K23" s="31"/>
      <c r="L23" s="31"/>
      <c r="M23" s="31"/>
      <c r="N23" s="31"/>
      <c r="O23" s="31"/>
      <c r="P23" s="51">
        <f t="shared" si="4"/>
        <v>254612</v>
      </c>
      <c r="Q23" s="1"/>
      <c r="R23" s="1"/>
    </row>
    <row r="24" spans="1:18" x14ac:dyDescent="0.25">
      <c r="A24" s="10" t="s">
        <v>30</v>
      </c>
      <c r="B24" s="53">
        <v>0</v>
      </c>
      <c r="C24" s="54">
        <f>175395.1+138749.62</f>
        <v>314144.71999999997</v>
      </c>
      <c r="D24" s="53">
        <v>0</v>
      </c>
      <c r="E24" s="53">
        <v>0</v>
      </c>
      <c r="F24" s="51">
        <v>0</v>
      </c>
      <c r="G24" s="51">
        <v>0</v>
      </c>
      <c r="H24" s="51">
        <v>138749.62</v>
      </c>
      <c r="I24" s="31"/>
      <c r="J24" s="31"/>
      <c r="K24" s="31"/>
      <c r="L24" s="31"/>
      <c r="M24" s="31"/>
      <c r="N24" s="31"/>
      <c r="O24" s="31"/>
      <c r="P24" s="51">
        <f t="shared" si="4"/>
        <v>138749.62</v>
      </c>
      <c r="Q24" s="1"/>
      <c r="R24" s="1"/>
    </row>
    <row r="25" spans="1:18" x14ac:dyDescent="0.25">
      <c r="A25" s="10" t="s">
        <v>31</v>
      </c>
      <c r="B25" s="53">
        <v>1100000</v>
      </c>
      <c r="C25" s="54">
        <v>1500000</v>
      </c>
      <c r="D25" s="53">
        <v>0</v>
      </c>
      <c r="E25" s="53">
        <v>0</v>
      </c>
      <c r="F25" s="51">
        <v>0</v>
      </c>
      <c r="G25" s="51">
        <v>0</v>
      </c>
      <c r="H25" s="51">
        <v>0</v>
      </c>
      <c r="I25" s="31">
        <v>156600.03</v>
      </c>
      <c r="J25" s="31"/>
      <c r="K25" s="31"/>
      <c r="L25" s="31"/>
      <c r="M25" s="31"/>
      <c r="N25" s="31"/>
      <c r="O25" s="31"/>
      <c r="P25" s="51">
        <f t="shared" si="4"/>
        <v>156600.03</v>
      </c>
      <c r="Q25" s="1"/>
      <c r="R25" s="1"/>
    </row>
    <row r="26" spans="1:18" x14ac:dyDescent="0.25">
      <c r="A26" s="10" t="s">
        <v>32</v>
      </c>
      <c r="B26" s="53">
        <v>500000</v>
      </c>
      <c r="C26" s="54">
        <v>500000</v>
      </c>
      <c r="D26" s="53">
        <v>0</v>
      </c>
      <c r="E26" s="53">
        <v>0</v>
      </c>
      <c r="F26" s="51">
        <v>0</v>
      </c>
      <c r="G26" s="51">
        <v>0</v>
      </c>
      <c r="H26" s="51">
        <v>94666.2</v>
      </c>
      <c r="I26" s="31">
        <v>28470</v>
      </c>
      <c r="J26" s="31"/>
      <c r="K26" s="31"/>
      <c r="L26" s="31"/>
      <c r="M26" s="31"/>
      <c r="N26" s="31"/>
      <c r="O26" s="31"/>
      <c r="P26" s="51">
        <f t="shared" si="4"/>
        <v>123136.2</v>
      </c>
      <c r="Q26" s="1"/>
      <c r="R26" s="1"/>
    </row>
    <row r="27" spans="1:18" ht="42.75" x14ac:dyDescent="0.25">
      <c r="A27" s="10" t="s">
        <v>33</v>
      </c>
      <c r="B27" s="53">
        <v>6694000</v>
      </c>
      <c r="C27" s="54">
        <v>3507767</v>
      </c>
      <c r="D27" s="53">
        <v>0</v>
      </c>
      <c r="E27" s="53">
        <v>0</v>
      </c>
      <c r="F27" s="51">
        <v>124005.08</v>
      </c>
      <c r="G27" s="51">
        <v>0</v>
      </c>
      <c r="H27" s="51">
        <v>1030505.73</v>
      </c>
      <c r="I27" s="31"/>
      <c r="J27" s="31"/>
      <c r="K27" s="31"/>
      <c r="L27" s="31"/>
      <c r="M27" s="31"/>
      <c r="N27" s="31"/>
      <c r="O27" s="31"/>
      <c r="P27" s="51">
        <f t="shared" si="4"/>
        <v>1154510.81</v>
      </c>
      <c r="Q27" s="1"/>
      <c r="R27" s="1"/>
    </row>
    <row r="28" spans="1:18" ht="28.5" x14ac:dyDescent="0.25">
      <c r="A28" s="10" t="s">
        <v>34</v>
      </c>
      <c r="B28" s="53">
        <v>17602000</v>
      </c>
      <c r="C28" s="54">
        <v>3814755.3000000007</v>
      </c>
      <c r="D28" s="53">
        <v>0</v>
      </c>
      <c r="E28" s="53">
        <v>187820</v>
      </c>
      <c r="F28" s="51">
        <v>622520</v>
      </c>
      <c r="G28" s="51">
        <v>34000</v>
      </c>
      <c r="H28" s="51">
        <v>365000</v>
      </c>
      <c r="I28" s="31">
        <v>153769</v>
      </c>
      <c r="J28" s="31"/>
      <c r="K28" s="31"/>
      <c r="L28" s="31"/>
      <c r="M28" s="31"/>
      <c r="N28" s="31"/>
      <c r="O28" s="31"/>
      <c r="P28" s="51">
        <f t="shared" si="4"/>
        <v>1363109</v>
      </c>
      <c r="Q28" s="1"/>
      <c r="R28" s="1"/>
    </row>
    <row r="29" spans="1:18" ht="15.75" thickBot="1" x14ac:dyDescent="0.3">
      <c r="A29" s="11" t="s">
        <v>35</v>
      </c>
      <c r="B29" s="55">
        <v>3700000</v>
      </c>
      <c r="C29" s="56">
        <v>3000000</v>
      </c>
      <c r="D29" s="55">
        <v>0</v>
      </c>
      <c r="E29" s="55">
        <v>0</v>
      </c>
      <c r="F29" s="57">
        <v>541206.19999999995</v>
      </c>
      <c r="G29" s="57">
        <v>239555.34</v>
      </c>
      <c r="H29" s="57">
        <v>249764.7</v>
      </c>
      <c r="I29" s="36">
        <v>525321.84</v>
      </c>
      <c r="J29" s="36"/>
      <c r="K29" s="36"/>
      <c r="L29" s="36"/>
      <c r="M29" s="36"/>
      <c r="N29" s="36"/>
      <c r="O29" s="36"/>
      <c r="P29" s="51">
        <f t="shared" si="4"/>
        <v>1555848.08</v>
      </c>
      <c r="Q29" s="1"/>
      <c r="R29" s="1"/>
    </row>
    <row r="30" spans="1:18" ht="15.75" thickBot="1" x14ac:dyDescent="0.3">
      <c r="A30" s="9" t="s">
        <v>36</v>
      </c>
      <c r="B30" s="49">
        <f>B31+B32+B33+B34+B35+B36+B37+B38+B39</f>
        <v>19961139</v>
      </c>
      <c r="C30" s="49">
        <f t="shared" ref="C30:I30" si="5">C31+C32+C33+C34+C35+C36+C37+C38+C39</f>
        <v>1037600</v>
      </c>
      <c r="D30" s="49">
        <f t="shared" si="5"/>
        <v>0</v>
      </c>
      <c r="E30" s="49">
        <f t="shared" si="5"/>
        <v>1051424.18</v>
      </c>
      <c r="F30" s="49">
        <f t="shared" si="5"/>
        <v>2507719.16</v>
      </c>
      <c r="G30" s="49">
        <f t="shared" si="5"/>
        <v>269807</v>
      </c>
      <c r="H30" s="49">
        <f t="shared" si="5"/>
        <v>33925</v>
      </c>
      <c r="I30" s="49">
        <f t="shared" si="5"/>
        <v>2099119.85</v>
      </c>
      <c r="J30" s="28"/>
      <c r="K30" s="28"/>
      <c r="L30" s="28"/>
      <c r="M30" s="28"/>
      <c r="N30" s="28"/>
      <c r="O30" s="28"/>
      <c r="P30" s="50">
        <f>D30+E30+F30+G30+H30+I30</f>
        <v>5961995.1899999995</v>
      </c>
      <c r="Q30" s="1"/>
      <c r="R30" s="1"/>
    </row>
    <row r="31" spans="1:18" x14ac:dyDescent="0.25">
      <c r="A31" s="11" t="s">
        <v>37</v>
      </c>
      <c r="B31" s="53">
        <v>975935</v>
      </c>
      <c r="C31" s="52"/>
      <c r="D31" s="51">
        <v>0</v>
      </c>
      <c r="E31" s="51">
        <v>0</v>
      </c>
      <c r="F31" s="51">
        <v>174835.9</v>
      </c>
      <c r="G31" s="51">
        <v>0</v>
      </c>
      <c r="H31" s="51">
        <v>0</v>
      </c>
      <c r="I31" s="31"/>
      <c r="J31" s="31"/>
      <c r="K31" s="31"/>
      <c r="L31" s="31"/>
      <c r="M31" s="31"/>
      <c r="N31" s="31"/>
      <c r="O31" s="31"/>
      <c r="P31" s="51">
        <f>D31+E31+F31+G31+H31+I31</f>
        <v>174835.9</v>
      </c>
      <c r="Q31" s="1"/>
      <c r="R31" s="1"/>
    </row>
    <row r="32" spans="1:18" x14ac:dyDescent="0.25">
      <c r="A32" s="16" t="s">
        <v>38</v>
      </c>
      <c r="B32" s="53">
        <v>500000</v>
      </c>
      <c r="C32" s="54"/>
      <c r="D32" s="53">
        <v>0</v>
      </c>
      <c r="E32" s="53">
        <v>0</v>
      </c>
      <c r="F32" s="51">
        <v>7575.6</v>
      </c>
      <c r="G32" s="51">
        <v>0</v>
      </c>
      <c r="H32" s="51">
        <v>0</v>
      </c>
      <c r="I32" s="31"/>
      <c r="J32" s="31"/>
      <c r="K32" s="31"/>
      <c r="L32" s="31"/>
      <c r="M32" s="31"/>
      <c r="N32" s="31"/>
      <c r="O32" s="31"/>
      <c r="P32" s="51">
        <f t="shared" ref="P32:P39" si="6">D32+E32+F32+G32+H32+I32</f>
        <v>7575.6</v>
      </c>
      <c r="Q32" s="1"/>
      <c r="R32" s="1"/>
    </row>
    <row r="33" spans="1:18" x14ac:dyDescent="0.25">
      <c r="A33" s="17" t="s">
        <v>39</v>
      </c>
      <c r="B33" s="53">
        <v>3201550</v>
      </c>
      <c r="C33" s="54">
        <v>10000</v>
      </c>
      <c r="D33" s="53">
        <v>0</v>
      </c>
      <c r="E33" s="53">
        <v>0</v>
      </c>
      <c r="F33" s="51">
        <v>903982.25</v>
      </c>
      <c r="G33" s="51">
        <v>22125</v>
      </c>
      <c r="H33" s="51">
        <v>33925</v>
      </c>
      <c r="I33" s="31">
        <v>73160</v>
      </c>
      <c r="J33" s="31"/>
      <c r="K33" s="31"/>
      <c r="L33" s="31"/>
      <c r="M33" s="31"/>
      <c r="N33" s="31"/>
      <c r="O33" s="31"/>
      <c r="P33" s="51">
        <f t="shared" si="6"/>
        <v>1033192.25</v>
      </c>
      <c r="Q33" s="1"/>
      <c r="R33" s="1"/>
    </row>
    <row r="34" spans="1:18" x14ac:dyDescent="0.25">
      <c r="A34" s="16" t="s">
        <v>40</v>
      </c>
      <c r="B34" s="53"/>
      <c r="C34" s="54">
        <v>150000</v>
      </c>
      <c r="D34" s="53">
        <v>0</v>
      </c>
      <c r="E34" s="53">
        <v>0</v>
      </c>
      <c r="F34" s="51">
        <v>0</v>
      </c>
      <c r="G34" s="51">
        <v>0</v>
      </c>
      <c r="H34" s="51">
        <v>0</v>
      </c>
      <c r="I34" s="31"/>
      <c r="J34" s="31"/>
      <c r="K34" s="31"/>
      <c r="L34" s="31"/>
      <c r="M34" s="31"/>
      <c r="N34" s="31"/>
      <c r="O34" s="31"/>
      <c r="P34" s="51">
        <f t="shared" si="6"/>
        <v>0</v>
      </c>
      <c r="Q34" s="1"/>
      <c r="R34" s="1"/>
    </row>
    <row r="35" spans="1:18" x14ac:dyDescent="0.25">
      <c r="A35" s="17" t="s">
        <v>41</v>
      </c>
      <c r="B35" s="53">
        <v>907000</v>
      </c>
      <c r="C35" s="54"/>
      <c r="D35" s="53">
        <v>0</v>
      </c>
      <c r="E35" s="53">
        <v>0</v>
      </c>
      <c r="F35" s="51">
        <v>2006</v>
      </c>
      <c r="G35" s="51">
        <v>0</v>
      </c>
      <c r="H35" s="51">
        <v>0</v>
      </c>
      <c r="I35" s="31">
        <v>116448.54</v>
      </c>
      <c r="J35" s="31"/>
      <c r="K35" s="31"/>
      <c r="L35" s="31"/>
      <c r="M35" s="31"/>
      <c r="N35" s="31"/>
      <c r="O35" s="31"/>
      <c r="P35" s="51">
        <f t="shared" si="6"/>
        <v>118454.54</v>
      </c>
      <c r="Q35" s="1"/>
      <c r="R35" s="1"/>
    </row>
    <row r="36" spans="1:18" ht="28.5" x14ac:dyDescent="0.25">
      <c r="A36" s="16" t="s">
        <v>42</v>
      </c>
      <c r="B36" s="53">
        <v>1357000</v>
      </c>
      <c r="C36" s="54">
        <v>20000</v>
      </c>
      <c r="D36" s="53">
        <v>0</v>
      </c>
      <c r="E36" s="53">
        <v>0</v>
      </c>
      <c r="F36" s="51">
        <v>60224.13</v>
      </c>
      <c r="G36" s="51">
        <v>114814</v>
      </c>
      <c r="H36" s="51">
        <v>0</v>
      </c>
      <c r="I36" s="31">
        <v>14894.43</v>
      </c>
      <c r="J36" s="31"/>
      <c r="K36" s="31"/>
      <c r="L36" s="31"/>
      <c r="M36" s="31"/>
      <c r="N36" s="31"/>
      <c r="O36" s="31"/>
      <c r="P36" s="51">
        <f t="shared" si="6"/>
        <v>189932.56</v>
      </c>
      <c r="Q36" s="1"/>
      <c r="R36" s="5"/>
    </row>
    <row r="37" spans="1:18" ht="28.5" x14ac:dyDescent="0.25">
      <c r="A37" s="16" t="s">
        <v>43</v>
      </c>
      <c r="B37" s="53">
        <v>6995754</v>
      </c>
      <c r="C37" s="54">
        <v>160000</v>
      </c>
      <c r="D37" s="53">
        <v>0</v>
      </c>
      <c r="E37" s="53">
        <v>1042130.5</v>
      </c>
      <c r="F37" s="51">
        <v>648970</v>
      </c>
      <c r="G37" s="51">
        <v>0</v>
      </c>
      <c r="H37" s="51">
        <v>0</v>
      </c>
      <c r="I37" s="31">
        <v>1079529.27</v>
      </c>
      <c r="J37" s="31"/>
      <c r="K37" s="31"/>
      <c r="L37" s="31"/>
      <c r="M37" s="31"/>
      <c r="N37" s="31"/>
      <c r="O37" s="31"/>
      <c r="P37" s="51">
        <f t="shared" si="6"/>
        <v>2770629.77</v>
      </c>
      <c r="Q37" s="5"/>
      <c r="R37" s="1"/>
    </row>
    <row r="38" spans="1:18" ht="28.5" x14ac:dyDescent="0.25">
      <c r="A38" s="16" t="s">
        <v>44</v>
      </c>
      <c r="B38" s="53"/>
      <c r="C38" s="54"/>
      <c r="D38" s="53">
        <v>0</v>
      </c>
      <c r="E38" s="53"/>
      <c r="F38" s="51">
        <v>0</v>
      </c>
      <c r="G38" s="51">
        <v>0</v>
      </c>
      <c r="H38" s="51">
        <v>0</v>
      </c>
      <c r="I38" s="31">
        <v>0</v>
      </c>
      <c r="J38" s="31"/>
      <c r="K38" s="31"/>
      <c r="L38" s="31"/>
      <c r="M38" s="31"/>
      <c r="N38" s="31"/>
      <c r="O38" s="31"/>
      <c r="P38" s="51">
        <f t="shared" si="6"/>
        <v>0</v>
      </c>
      <c r="Q38" s="1"/>
      <c r="R38" s="1"/>
    </row>
    <row r="39" spans="1:18" ht="15.75" thickBot="1" x14ac:dyDescent="0.3">
      <c r="A39" s="16" t="s">
        <v>45</v>
      </c>
      <c r="B39" s="57">
        <v>6023900</v>
      </c>
      <c r="C39" s="58">
        <v>697600</v>
      </c>
      <c r="D39" s="57">
        <v>0</v>
      </c>
      <c r="E39" s="57">
        <v>9293.68</v>
      </c>
      <c r="F39" s="57">
        <v>710125.28</v>
      </c>
      <c r="G39" s="57">
        <v>132868</v>
      </c>
      <c r="H39" s="57">
        <v>0</v>
      </c>
      <c r="I39" s="36">
        <v>815087.61</v>
      </c>
      <c r="J39" s="36"/>
      <c r="K39" s="36"/>
      <c r="L39" s="36"/>
      <c r="M39" s="36"/>
      <c r="N39" s="36"/>
      <c r="O39" s="36"/>
      <c r="P39" s="51">
        <f t="shared" si="6"/>
        <v>1667374.57</v>
      </c>
      <c r="Q39" s="1"/>
      <c r="R39" s="1"/>
    </row>
    <row r="40" spans="1:18" ht="15.75" thickBot="1" x14ac:dyDescent="0.3">
      <c r="A40" s="9" t="s">
        <v>46</v>
      </c>
      <c r="B40" s="49">
        <f>B41+B42+B43+B44+B45+B46+B47</f>
        <v>0</v>
      </c>
      <c r="C40" s="49">
        <f t="shared" ref="C40:O40" si="7">C41+C42+C43+C44+C45+C46+C47</f>
        <v>0</v>
      </c>
      <c r="D40" s="49">
        <f t="shared" si="7"/>
        <v>0</v>
      </c>
      <c r="E40" s="49">
        <f t="shared" si="7"/>
        <v>0</v>
      </c>
      <c r="F40" s="49">
        <f t="shared" si="7"/>
        <v>0</v>
      </c>
      <c r="G40" s="49">
        <f t="shared" si="7"/>
        <v>0</v>
      </c>
      <c r="H40" s="49">
        <f t="shared" si="7"/>
        <v>0</v>
      </c>
      <c r="I40" s="49">
        <f t="shared" si="7"/>
        <v>0</v>
      </c>
      <c r="J40" s="49">
        <f t="shared" si="7"/>
        <v>0</v>
      </c>
      <c r="K40" s="49">
        <f t="shared" si="7"/>
        <v>0</v>
      </c>
      <c r="L40" s="49">
        <f t="shared" si="7"/>
        <v>0</v>
      </c>
      <c r="M40" s="49">
        <f t="shared" si="7"/>
        <v>0</v>
      </c>
      <c r="N40" s="49">
        <f t="shared" si="7"/>
        <v>0</v>
      </c>
      <c r="O40" s="49">
        <f t="shared" si="7"/>
        <v>0</v>
      </c>
      <c r="P40" s="50">
        <f>D40+E40+F40+G40+H40+I40</f>
        <v>0</v>
      </c>
      <c r="Q40" s="4"/>
      <c r="R40" s="4"/>
    </row>
    <row r="41" spans="1:18" ht="28.5" x14ac:dyDescent="0.25">
      <c r="A41" s="10" t="s">
        <v>47</v>
      </c>
      <c r="B41" s="51"/>
      <c r="C41" s="52"/>
      <c r="D41" s="51"/>
      <c r="E41" s="51"/>
      <c r="F41" s="51"/>
      <c r="G41" s="51"/>
      <c r="H41" s="51"/>
      <c r="I41" s="31"/>
      <c r="J41" s="31"/>
      <c r="K41" s="31"/>
      <c r="L41" s="31"/>
      <c r="M41" s="31"/>
      <c r="N41" s="31"/>
      <c r="O41" s="31"/>
      <c r="P41" s="51">
        <f>D41+E41+F41+G41+H41+I41</f>
        <v>0</v>
      </c>
      <c r="Q41" s="1"/>
      <c r="R41" s="1"/>
    </row>
    <row r="42" spans="1:18" ht="28.5" x14ac:dyDescent="0.25">
      <c r="A42" s="10" t="s">
        <v>48</v>
      </c>
      <c r="B42" s="53"/>
      <c r="C42" s="53"/>
      <c r="D42" s="53"/>
      <c r="E42" s="53"/>
      <c r="F42" s="51"/>
      <c r="G42" s="51"/>
      <c r="H42" s="51"/>
      <c r="I42" s="31"/>
      <c r="J42" s="31"/>
      <c r="K42" s="31"/>
      <c r="L42" s="31"/>
      <c r="M42" s="31"/>
      <c r="N42" s="31"/>
      <c r="O42" s="31"/>
      <c r="P42" s="51">
        <f t="shared" ref="P42:P47" si="8">D42+E42+F42+G42+H42+I42</f>
        <v>0</v>
      </c>
      <c r="Q42" s="1"/>
      <c r="R42" s="1"/>
    </row>
    <row r="43" spans="1:18" ht="28.5" x14ac:dyDescent="0.25">
      <c r="A43" s="10" t="s">
        <v>49</v>
      </c>
      <c r="B43" s="53"/>
      <c r="C43" s="53"/>
      <c r="D43" s="53"/>
      <c r="E43" s="53"/>
      <c r="F43" s="51"/>
      <c r="G43" s="51"/>
      <c r="H43" s="51"/>
      <c r="I43" s="31"/>
      <c r="J43" s="31"/>
      <c r="K43" s="31"/>
      <c r="L43" s="31"/>
      <c r="M43" s="31"/>
      <c r="N43" s="31"/>
      <c r="O43" s="31"/>
      <c r="P43" s="51">
        <f t="shared" si="8"/>
        <v>0</v>
      </c>
      <c r="Q43" s="1"/>
      <c r="R43" s="1"/>
    </row>
    <row r="44" spans="1:18" ht="28.5" x14ac:dyDescent="0.25">
      <c r="A44" s="10" t="s">
        <v>50</v>
      </c>
      <c r="B44" s="53"/>
      <c r="C44" s="53"/>
      <c r="D44" s="53"/>
      <c r="E44" s="53"/>
      <c r="F44" s="51"/>
      <c r="G44" s="51"/>
      <c r="H44" s="51"/>
      <c r="I44" s="31"/>
      <c r="J44" s="31"/>
      <c r="K44" s="31"/>
      <c r="L44" s="31"/>
      <c r="M44" s="31"/>
      <c r="N44" s="31"/>
      <c r="O44" s="31"/>
      <c r="P44" s="51">
        <f t="shared" si="8"/>
        <v>0</v>
      </c>
      <c r="Q44" s="1"/>
      <c r="R44" s="1"/>
    </row>
    <row r="45" spans="1:18" ht="28.5" x14ac:dyDescent="0.25">
      <c r="A45" s="10" t="s">
        <v>51</v>
      </c>
      <c r="B45" s="53"/>
      <c r="C45" s="53"/>
      <c r="D45" s="53"/>
      <c r="E45" s="53"/>
      <c r="F45" s="51"/>
      <c r="G45" s="51"/>
      <c r="H45" s="51"/>
      <c r="I45" s="31"/>
      <c r="J45" s="31"/>
      <c r="K45" s="31"/>
      <c r="L45" s="31"/>
      <c r="M45" s="31"/>
      <c r="N45" s="31"/>
      <c r="O45" s="31"/>
      <c r="P45" s="51">
        <f t="shared" si="8"/>
        <v>0</v>
      </c>
      <c r="Q45" s="1"/>
      <c r="R45" s="1"/>
    </row>
    <row r="46" spans="1:18" ht="28.5" x14ac:dyDescent="0.25">
      <c r="A46" s="10" t="s">
        <v>52</v>
      </c>
      <c r="B46" s="53"/>
      <c r="C46" s="53"/>
      <c r="D46" s="53"/>
      <c r="E46" s="53"/>
      <c r="F46" s="53"/>
      <c r="G46" s="53"/>
      <c r="H46" s="53"/>
      <c r="I46" s="33"/>
      <c r="J46" s="33"/>
      <c r="K46" s="33"/>
      <c r="L46" s="33"/>
      <c r="M46" s="33"/>
      <c r="N46" s="33"/>
      <c r="O46" s="33"/>
      <c r="P46" s="51">
        <f t="shared" si="8"/>
        <v>0</v>
      </c>
      <c r="Q46" s="1"/>
      <c r="R46" s="1"/>
    </row>
    <row r="47" spans="1:18" ht="29.25" thickBot="1" x14ac:dyDescent="0.3">
      <c r="A47" s="10" t="s">
        <v>53</v>
      </c>
      <c r="B47" s="57"/>
      <c r="C47" s="57"/>
      <c r="D47" s="57"/>
      <c r="E47" s="57"/>
      <c r="F47" s="57"/>
      <c r="G47" s="57"/>
      <c r="H47" s="57"/>
      <c r="I47" s="36"/>
      <c r="J47" s="36"/>
      <c r="K47" s="36"/>
      <c r="L47" s="36"/>
      <c r="M47" s="36"/>
      <c r="N47" s="36"/>
      <c r="O47" s="36"/>
      <c r="P47" s="51">
        <f t="shared" si="8"/>
        <v>0</v>
      </c>
      <c r="Q47" s="1"/>
      <c r="R47" s="1"/>
    </row>
    <row r="48" spans="1:18" ht="15.75" thickBot="1" x14ac:dyDescent="0.3">
      <c r="A48" s="9" t="s">
        <v>54</v>
      </c>
      <c r="B48" s="49">
        <f>B49+B50+B51+B52+B53+B54+B55</f>
        <v>0</v>
      </c>
      <c r="C48" s="49">
        <f t="shared" ref="C48:O48" si="9">C49+C50+C51+C52+C53+C54+C55</f>
        <v>0</v>
      </c>
      <c r="D48" s="49">
        <f t="shared" si="9"/>
        <v>0</v>
      </c>
      <c r="E48" s="49">
        <f t="shared" si="9"/>
        <v>0</v>
      </c>
      <c r="F48" s="49">
        <f t="shared" si="9"/>
        <v>0</v>
      </c>
      <c r="G48" s="49">
        <f t="shared" si="9"/>
        <v>0</v>
      </c>
      <c r="H48" s="49">
        <f t="shared" si="9"/>
        <v>0</v>
      </c>
      <c r="I48" s="49">
        <f t="shared" si="9"/>
        <v>0</v>
      </c>
      <c r="J48" s="49">
        <f t="shared" si="9"/>
        <v>0</v>
      </c>
      <c r="K48" s="49">
        <f t="shared" si="9"/>
        <v>0</v>
      </c>
      <c r="L48" s="49">
        <f t="shared" si="9"/>
        <v>0</v>
      </c>
      <c r="M48" s="49">
        <f t="shared" si="9"/>
        <v>0</v>
      </c>
      <c r="N48" s="49">
        <f t="shared" si="9"/>
        <v>0</v>
      </c>
      <c r="O48" s="49">
        <f t="shared" si="9"/>
        <v>0</v>
      </c>
      <c r="P48" s="50">
        <f>D48+E48+F48+G48+H48+I48</f>
        <v>0</v>
      </c>
      <c r="Q48" s="1"/>
      <c r="R48" s="1"/>
    </row>
    <row r="49" spans="1:19" ht="28.5" x14ac:dyDescent="0.25">
      <c r="A49" s="10" t="s">
        <v>55</v>
      </c>
      <c r="B49" s="51"/>
      <c r="C49" s="51"/>
      <c r="D49" s="51"/>
      <c r="E49" s="51"/>
      <c r="F49" s="51"/>
      <c r="G49" s="51"/>
      <c r="H49" s="51"/>
      <c r="I49" s="31"/>
      <c r="J49" s="31"/>
      <c r="K49" s="31"/>
      <c r="L49" s="31"/>
      <c r="M49" s="31"/>
      <c r="N49" s="31"/>
      <c r="O49" s="31"/>
      <c r="P49" s="51">
        <f>D49+E49+F49+G49+H49+I49</f>
        <v>0</v>
      </c>
      <c r="Q49" s="1"/>
      <c r="R49" s="1"/>
      <c r="S49" s="1"/>
    </row>
    <row r="50" spans="1:19" ht="28.5" x14ac:dyDescent="0.25">
      <c r="A50" s="10" t="s">
        <v>56</v>
      </c>
      <c r="B50" s="53"/>
      <c r="C50" s="53"/>
      <c r="D50" s="53"/>
      <c r="E50" s="53"/>
      <c r="F50" s="51"/>
      <c r="G50" s="51"/>
      <c r="H50" s="51"/>
      <c r="I50" s="31"/>
      <c r="J50" s="31"/>
      <c r="K50" s="31"/>
      <c r="L50" s="31"/>
      <c r="M50" s="31"/>
      <c r="N50" s="31"/>
      <c r="O50" s="31"/>
      <c r="P50" s="51">
        <f t="shared" ref="P50:P55" si="10">D50+E50+F50+G50+H50+I50</f>
        <v>0</v>
      </c>
      <c r="Q50" s="1"/>
      <c r="R50" s="1"/>
      <c r="S50" s="1"/>
    </row>
    <row r="51" spans="1:19" ht="28.5" x14ac:dyDescent="0.25">
      <c r="A51" s="10" t="s">
        <v>57</v>
      </c>
      <c r="B51" s="53"/>
      <c r="C51" s="53"/>
      <c r="D51" s="53"/>
      <c r="E51" s="53"/>
      <c r="F51" s="51"/>
      <c r="G51" s="51"/>
      <c r="H51" s="51"/>
      <c r="I51" s="31"/>
      <c r="J51" s="31"/>
      <c r="K51" s="31"/>
      <c r="L51" s="31"/>
      <c r="M51" s="31"/>
      <c r="N51" s="31"/>
      <c r="O51" s="31"/>
      <c r="P51" s="51">
        <f t="shared" si="10"/>
        <v>0</v>
      </c>
      <c r="Q51" s="1"/>
      <c r="R51" s="1"/>
      <c r="S51" s="1"/>
    </row>
    <row r="52" spans="1:19" ht="28.5" x14ac:dyDescent="0.25">
      <c r="A52" s="10" t="s">
        <v>58</v>
      </c>
      <c r="B52" s="53"/>
      <c r="C52" s="53"/>
      <c r="D52" s="53"/>
      <c r="E52" s="53"/>
      <c r="F52" s="51"/>
      <c r="G52" s="51"/>
      <c r="H52" s="51"/>
      <c r="I52" s="31"/>
      <c r="J52" s="31"/>
      <c r="K52" s="31"/>
      <c r="L52" s="31"/>
      <c r="M52" s="31"/>
      <c r="N52" s="31"/>
      <c r="O52" s="31"/>
      <c r="P52" s="51">
        <f t="shared" si="10"/>
        <v>0</v>
      </c>
      <c r="Q52" s="1"/>
      <c r="R52" s="1"/>
      <c r="S52" s="1"/>
    </row>
    <row r="53" spans="1:19" ht="28.5" x14ac:dyDescent="0.25">
      <c r="A53" s="10" t="s">
        <v>59</v>
      </c>
      <c r="B53" s="53"/>
      <c r="C53" s="53"/>
      <c r="D53" s="53"/>
      <c r="E53" s="53"/>
      <c r="F53" s="51"/>
      <c r="G53" s="51"/>
      <c r="H53" s="51"/>
      <c r="I53" s="31"/>
      <c r="J53" s="31"/>
      <c r="K53" s="31"/>
      <c r="L53" s="31"/>
      <c r="M53" s="31"/>
      <c r="N53" s="31"/>
      <c r="O53" s="31"/>
      <c r="P53" s="51">
        <f t="shared" si="10"/>
        <v>0</v>
      </c>
      <c r="Q53" s="1"/>
      <c r="R53" s="1"/>
      <c r="S53" s="1"/>
    </row>
    <row r="54" spans="1:19" ht="28.5" x14ac:dyDescent="0.25">
      <c r="A54" s="10" t="s">
        <v>60</v>
      </c>
      <c r="B54" s="53"/>
      <c r="C54" s="53"/>
      <c r="D54" s="53"/>
      <c r="E54" s="53"/>
      <c r="F54" s="53"/>
      <c r="G54" s="53"/>
      <c r="H54" s="53"/>
      <c r="I54" s="33"/>
      <c r="J54" s="33"/>
      <c r="K54" s="33"/>
      <c r="L54" s="33"/>
      <c r="M54" s="33"/>
      <c r="N54" s="33"/>
      <c r="O54" s="33"/>
      <c r="P54" s="51">
        <f t="shared" si="10"/>
        <v>0</v>
      </c>
      <c r="Q54" s="1"/>
      <c r="R54" s="1"/>
      <c r="S54" s="1"/>
    </row>
    <row r="55" spans="1:19" ht="29.25" thickBot="1" x14ac:dyDescent="0.3">
      <c r="A55" s="10" t="s">
        <v>61</v>
      </c>
      <c r="B55" s="57"/>
      <c r="C55" s="57"/>
      <c r="D55" s="57"/>
      <c r="E55" s="53"/>
      <c r="F55" s="53"/>
      <c r="G55" s="53"/>
      <c r="H55" s="53"/>
      <c r="I55" s="33"/>
      <c r="J55" s="33"/>
      <c r="K55" s="33"/>
      <c r="L55" s="33"/>
      <c r="M55" s="33"/>
      <c r="N55" s="33"/>
      <c r="O55" s="33"/>
      <c r="P55" s="51">
        <f t="shared" si="10"/>
        <v>0</v>
      </c>
      <c r="Q55" s="1"/>
      <c r="R55" s="1"/>
      <c r="S55" s="1"/>
    </row>
    <row r="56" spans="1:19" ht="29.25" thickBot="1" x14ac:dyDescent="0.3">
      <c r="A56" s="9" t="s">
        <v>62</v>
      </c>
      <c r="B56" s="49">
        <f>B57+B58+B59+B60+B61+B62+B63+B64+B65</f>
        <v>11390100</v>
      </c>
      <c r="C56" s="49">
        <f t="shared" ref="C56:I56" si="11">C57+C58+C59+C60+C61+C62+C63+C64+C65</f>
        <v>6480400</v>
      </c>
      <c r="D56" s="49">
        <f t="shared" si="11"/>
        <v>0</v>
      </c>
      <c r="E56" s="49">
        <f t="shared" si="11"/>
        <v>1030140</v>
      </c>
      <c r="F56" s="49">
        <f t="shared" si="11"/>
        <v>883682.83</v>
      </c>
      <c r="G56" s="49">
        <f t="shared" si="11"/>
        <v>0</v>
      </c>
      <c r="H56" s="49">
        <f t="shared" si="11"/>
        <v>2655676.42</v>
      </c>
      <c r="I56" s="49">
        <f t="shared" si="11"/>
        <v>190525.28</v>
      </c>
      <c r="J56" s="28"/>
      <c r="K56" s="28"/>
      <c r="L56" s="28"/>
      <c r="M56" s="28"/>
      <c r="N56" s="28"/>
      <c r="O56" s="28"/>
      <c r="P56" s="50">
        <f>D56+E56+F56+G56+H56+I56</f>
        <v>4760024.53</v>
      </c>
      <c r="Q56" s="1"/>
      <c r="R56" s="1"/>
      <c r="S56" s="5"/>
    </row>
    <row r="57" spans="1:19" x14ac:dyDescent="0.25">
      <c r="A57" s="10" t="s">
        <v>63</v>
      </c>
      <c r="B57" s="57">
        <v>2537000</v>
      </c>
      <c r="C57" s="58">
        <v>5780400</v>
      </c>
      <c r="D57" s="57">
        <v>0</v>
      </c>
      <c r="E57" s="57">
        <v>0</v>
      </c>
      <c r="F57" s="57">
        <v>28056.33</v>
      </c>
      <c r="G57" s="57">
        <v>0</v>
      </c>
      <c r="H57" s="57">
        <v>18076.419999999998</v>
      </c>
      <c r="I57" s="36">
        <v>190525.28</v>
      </c>
      <c r="J57" s="36"/>
      <c r="K57" s="36"/>
      <c r="L57" s="36"/>
      <c r="M57" s="36"/>
      <c r="N57" s="36"/>
      <c r="O57" s="36"/>
      <c r="P57" s="51">
        <f>D57+E57+F57+G57+H57+I57</f>
        <v>236658.03</v>
      </c>
      <c r="Q57" s="1"/>
      <c r="R57" s="1"/>
      <c r="S57" s="1"/>
    </row>
    <row r="58" spans="1:19" ht="28.5" x14ac:dyDescent="0.25">
      <c r="A58" s="10" t="s">
        <v>64</v>
      </c>
      <c r="B58" s="53">
        <v>200000</v>
      </c>
      <c r="C58" s="54"/>
      <c r="D58" s="53"/>
      <c r="E58" s="53"/>
      <c r="F58" s="53"/>
      <c r="G58" s="53"/>
      <c r="H58" s="53"/>
      <c r="I58" s="33"/>
      <c r="J58" s="33"/>
      <c r="K58" s="33"/>
      <c r="L58" s="33"/>
      <c r="M58" s="33"/>
      <c r="N58" s="33"/>
      <c r="O58" s="33"/>
      <c r="P58" s="51">
        <f t="shared" ref="P58:P65" si="12">D58+E58+F58+G58+H58+I58</f>
        <v>0</v>
      </c>
      <c r="Q58" s="1"/>
      <c r="R58" s="1"/>
      <c r="S58" s="1"/>
    </row>
    <row r="59" spans="1:19" ht="28.5" x14ac:dyDescent="0.25">
      <c r="A59" s="10" t="s">
        <v>65</v>
      </c>
      <c r="B59" s="53"/>
      <c r="C59" s="53"/>
      <c r="D59" s="53"/>
      <c r="E59" s="53"/>
      <c r="F59" s="51"/>
      <c r="G59" s="51"/>
      <c r="H59" s="51"/>
      <c r="I59" s="31"/>
      <c r="J59" s="31"/>
      <c r="K59" s="31"/>
      <c r="L59" s="31"/>
      <c r="M59" s="31"/>
      <c r="N59" s="31"/>
      <c r="O59" s="31"/>
      <c r="P59" s="51">
        <f t="shared" si="12"/>
        <v>0</v>
      </c>
      <c r="Q59" s="1"/>
      <c r="R59" s="1"/>
      <c r="S59" s="1"/>
    </row>
    <row r="60" spans="1:19" ht="28.5" x14ac:dyDescent="0.25">
      <c r="A60" s="10" t="s">
        <v>66</v>
      </c>
      <c r="B60" s="53">
        <v>5500000</v>
      </c>
      <c r="C60" s="53"/>
      <c r="D60" s="53">
        <v>0</v>
      </c>
      <c r="E60" s="53">
        <v>0</v>
      </c>
      <c r="F60" s="51">
        <v>0</v>
      </c>
      <c r="G60" s="51">
        <v>0</v>
      </c>
      <c r="H60" s="51">
        <v>2637600</v>
      </c>
      <c r="I60" s="31"/>
      <c r="J60" s="31"/>
      <c r="K60" s="31"/>
      <c r="L60" s="31"/>
      <c r="M60" s="31"/>
      <c r="N60" s="31"/>
      <c r="O60" s="31"/>
      <c r="P60" s="51">
        <f t="shared" si="12"/>
        <v>2637600</v>
      </c>
      <c r="Q60" s="1"/>
      <c r="R60" s="1"/>
      <c r="S60" s="1"/>
    </row>
    <row r="61" spans="1:19" ht="28.5" x14ac:dyDescent="0.25">
      <c r="A61" s="10" t="s">
        <v>67</v>
      </c>
      <c r="B61" s="53">
        <v>2817500</v>
      </c>
      <c r="C61" s="53">
        <v>250000</v>
      </c>
      <c r="D61" s="53">
        <v>0</v>
      </c>
      <c r="E61" s="53">
        <v>1030140</v>
      </c>
      <c r="F61" s="51">
        <v>855626.5</v>
      </c>
      <c r="G61" s="51">
        <v>0</v>
      </c>
      <c r="H61" s="51">
        <v>0</v>
      </c>
      <c r="I61" s="31"/>
      <c r="J61" s="31"/>
      <c r="K61" s="31"/>
      <c r="L61" s="31"/>
      <c r="M61" s="31"/>
      <c r="N61" s="31"/>
      <c r="O61" s="31"/>
      <c r="P61" s="51">
        <f t="shared" si="12"/>
        <v>1885766.5</v>
      </c>
      <c r="Q61" s="1"/>
      <c r="R61" s="1"/>
      <c r="S61" s="1"/>
    </row>
    <row r="62" spans="1:19" x14ac:dyDescent="0.25">
      <c r="A62" s="10" t="s">
        <v>68</v>
      </c>
      <c r="B62" s="53"/>
      <c r="C62" s="53">
        <v>450000</v>
      </c>
      <c r="D62" s="53">
        <v>0</v>
      </c>
      <c r="E62" s="53">
        <v>0</v>
      </c>
      <c r="F62" s="51">
        <v>0</v>
      </c>
      <c r="G62" s="51">
        <v>0</v>
      </c>
      <c r="H62" s="51">
        <v>0</v>
      </c>
      <c r="I62" s="31"/>
      <c r="J62" s="31"/>
      <c r="K62" s="31"/>
      <c r="L62" s="31"/>
      <c r="M62" s="31"/>
      <c r="N62" s="31"/>
      <c r="O62" s="31"/>
      <c r="P62" s="51">
        <f t="shared" si="12"/>
        <v>0</v>
      </c>
      <c r="Q62" s="1"/>
      <c r="R62" s="1"/>
      <c r="S62" s="1"/>
    </row>
    <row r="63" spans="1:19" x14ac:dyDescent="0.25">
      <c r="A63" s="10" t="s">
        <v>69</v>
      </c>
      <c r="B63" s="53">
        <v>35600</v>
      </c>
      <c r="C63" s="53"/>
      <c r="D63" s="53"/>
      <c r="E63" s="53"/>
      <c r="F63" s="51"/>
      <c r="G63" s="51"/>
      <c r="H63" s="51"/>
      <c r="I63" s="31"/>
      <c r="J63" s="31"/>
      <c r="K63" s="31"/>
      <c r="L63" s="31"/>
      <c r="M63" s="31"/>
      <c r="N63" s="31"/>
      <c r="O63" s="31"/>
      <c r="P63" s="51">
        <f t="shared" si="12"/>
        <v>0</v>
      </c>
      <c r="Q63" s="1"/>
      <c r="R63" s="1"/>
      <c r="S63" s="1"/>
    </row>
    <row r="64" spans="1:19" x14ac:dyDescent="0.25">
      <c r="A64" s="10" t="s">
        <v>70</v>
      </c>
      <c r="B64" s="53">
        <v>300000</v>
      </c>
      <c r="C64" s="53"/>
      <c r="D64" s="53"/>
      <c r="E64" s="53"/>
      <c r="F64" s="51"/>
      <c r="G64" s="51"/>
      <c r="H64" s="51"/>
      <c r="I64" s="31"/>
      <c r="J64" s="31"/>
      <c r="K64" s="31"/>
      <c r="L64" s="31"/>
      <c r="M64" s="31"/>
      <c r="N64" s="31"/>
      <c r="O64" s="31"/>
      <c r="P64" s="51">
        <f t="shared" si="12"/>
        <v>0</v>
      </c>
      <c r="Q64" s="1"/>
      <c r="R64" s="1"/>
      <c r="S64" s="1"/>
    </row>
    <row r="65" spans="1:19" ht="29.25" thickBot="1" x14ac:dyDescent="0.3">
      <c r="A65" s="10" t="s">
        <v>71</v>
      </c>
      <c r="B65" s="57"/>
      <c r="C65" s="57"/>
      <c r="D65" s="57"/>
      <c r="E65" s="57"/>
      <c r="F65" s="57"/>
      <c r="G65" s="57"/>
      <c r="H65" s="57"/>
      <c r="I65" s="36"/>
      <c r="J65" s="36"/>
      <c r="K65" s="36"/>
      <c r="L65" s="36"/>
      <c r="M65" s="36"/>
      <c r="N65" s="36"/>
      <c r="O65" s="36"/>
      <c r="P65" s="51">
        <f t="shared" si="12"/>
        <v>0</v>
      </c>
      <c r="Q65" s="1"/>
      <c r="R65" s="1"/>
      <c r="S65" s="1"/>
    </row>
    <row r="66" spans="1:19" ht="15.75" thickBot="1" x14ac:dyDescent="0.3">
      <c r="A66" s="9" t="s">
        <v>72</v>
      </c>
      <c r="B66" s="72">
        <f>B67+B68+B69+B70</f>
        <v>8000000</v>
      </c>
      <c r="C66" s="72">
        <f t="shared" ref="C66:O66" si="13">C67+C68+C69+C70</f>
        <v>4588500.87</v>
      </c>
      <c r="D66" s="72">
        <f t="shared" si="13"/>
        <v>0</v>
      </c>
      <c r="E66" s="72">
        <f t="shared" si="13"/>
        <v>0</v>
      </c>
      <c r="F66" s="72">
        <f t="shared" si="13"/>
        <v>0</v>
      </c>
      <c r="G66" s="72">
        <f t="shared" si="13"/>
        <v>0</v>
      </c>
      <c r="H66" s="72">
        <f t="shared" si="13"/>
        <v>0</v>
      </c>
      <c r="I66" s="72">
        <f t="shared" si="13"/>
        <v>0</v>
      </c>
      <c r="J66" s="72">
        <f t="shared" si="13"/>
        <v>0</v>
      </c>
      <c r="K66" s="72">
        <f t="shared" si="13"/>
        <v>0</v>
      </c>
      <c r="L66" s="72">
        <f t="shared" si="13"/>
        <v>0</v>
      </c>
      <c r="M66" s="72">
        <f t="shared" si="13"/>
        <v>0</v>
      </c>
      <c r="N66" s="72">
        <f t="shared" si="13"/>
        <v>0</v>
      </c>
      <c r="O66" s="72">
        <f t="shared" si="13"/>
        <v>0</v>
      </c>
      <c r="P66" s="50">
        <f>D66+E66+F66+G66+H66+I66</f>
        <v>0</v>
      </c>
      <c r="Q66" s="1"/>
      <c r="R66" s="1"/>
      <c r="S66" s="1"/>
    </row>
    <row r="67" spans="1:19" x14ac:dyDescent="0.25">
      <c r="A67" s="10" t="s">
        <v>73</v>
      </c>
      <c r="B67" s="51">
        <v>8000000</v>
      </c>
      <c r="C67" s="51">
        <v>4588500.87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31"/>
      <c r="J67" s="31"/>
      <c r="K67" s="31"/>
      <c r="L67" s="31"/>
      <c r="M67" s="31"/>
      <c r="N67" s="31"/>
      <c r="O67" s="31"/>
      <c r="P67" s="51">
        <f>D67+E67+F67+G67+H67+I67</f>
        <v>0</v>
      </c>
      <c r="Q67" s="1"/>
      <c r="R67" s="1"/>
      <c r="S67" s="1"/>
    </row>
    <row r="68" spans="1:19" x14ac:dyDescent="0.25">
      <c r="A68" s="10" t="s">
        <v>74</v>
      </c>
      <c r="B68" s="53"/>
      <c r="C68" s="53"/>
      <c r="D68" s="53"/>
      <c r="E68" s="53"/>
      <c r="F68" s="51"/>
      <c r="G68" s="51"/>
      <c r="H68" s="51"/>
      <c r="I68" s="31"/>
      <c r="J68" s="31"/>
      <c r="K68" s="31"/>
      <c r="L68" s="31"/>
      <c r="M68" s="31"/>
      <c r="N68" s="31"/>
      <c r="O68" s="31"/>
      <c r="P68" s="51">
        <f t="shared" ref="P68:P70" si="14">D68+E68+F68+G68+H68+I68</f>
        <v>0</v>
      </c>
      <c r="Q68" s="1"/>
      <c r="R68" s="1"/>
      <c r="S68" s="1"/>
    </row>
    <row r="69" spans="1:19" ht="28.5" x14ac:dyDescent="0.25">
      <c r="A69" s="10" t="s">
        <v>75</v>
      </c>
      <c r="B69" s="51"/>
      <c r="C69" s="51"/>
      <c r="D69" s="51"/>
      <c r="E69" s="51"/>
      <c r="F69" s="51"/>
      <c r="G69" s="51"/>
      <c r="H69" s="51"/>
      <c r="I69" s="31"/>
      <c r="J69" s="31"/>
      <c r="K69" s="31"/>
      <c r="L69" s="31"/>
      <c r="M69" s="31"/>
      <c r="N69" s="31"/>
      <c r="O69" s="31"/>
      <c r="P69" s="51">
        <f t="shared" si="14"/>
        <v>0</v>
      </c>
      <c r="Q69" s="1"/>
      <c r="R69" s="5"/>
      <c r="S69" s="1"/>
    </row>
    <row r="70" spans="1:19" ht="43.5" thickBot="1" x14ac:dyDescent="0.3">
      <c r="A70" s="10" t="s">
        <v>76</v>
      </c>
      <c r="B70" s="55"/>
      <c r="C70" s="55"/>
      <c r="D70" s="55"/>
      <c r="E70" s="55"/>
      <c r="F70" s="57"/>
      <c r="G70" s="57"/>
      <c r="H70" s="57"/>
      <c r="I70" s="36"/>
      <c r="J70" s="36"/>
      <c r="K70" s="36"/>
      <c r="L70" s="36"/>
      <c r="M70" s="36"/>
      <c r="N70" s="36"/>
      <c r="O70" s="36"/>
      <c r="P70" s="51">
        <f t="shared" si="14"/>
        <v>0</v>
      </c>
      <c r="Q70" s="1"/>
      <c r="R70" s="1"/>
      <c r="S70" s="1" t="s">
        <v>77</v>
      </c>
    </row>
    <row r="71" spans="1:19" ht="29.25" thickBot="1" x14ac:dyDescent="0.3">
      <c r="A71" s="9" t="s">
        <v>78</v>
      </c>
      <c r="B71" s="59">
        <f>B72+B73</f>
        <v>0</v>
      </c>
      <c r="C71" s="59">
        <f t="shared" ref="C71:O71" si="15">C72+C73</f>
        <v>0</v>
      </c>
      <c r="D71" s="59">
        <f t="shared" si="15"/>
        <v>0</v>
      </c>
      <c r="E71" s="59">
        <f t="shared" si="15"/>
        <v>0</v>
      </c>
      <c r="F71" s="59">
        <f t="shared" si="15"/>
        <v>0</v>
      </c>
      <c r="G71" s="59">
        <f t="shared" si="15"/>
        <v>0</v>
      </c>
      <c r="H71" s="59">
        <f t="shared" si="15"/>
        <v>0</v>
      </c>
      <c r="I71" s="59">
        <f t="shared" si="15"/>
        <v>0</v>
      </c>
      <c r="J71" s="59">
        <f t="shared" si="15"/>
        <v>0</v>
      </c>
      <c r="K71" s="59">
        <f t="shared" si="15"/>
        <v>0</v>
      </c>
      <c r="L71" s="59">
        <f t="shared" si="15"/>
        <v>0</v>
      </c>
      <c r="M71" s="59">
        <f t="shared" si="15"/>
        <v>0</v>
      </c>
      <c r="N71" s="59">
        <f t="shared" si="15"/>
        <v>0</v>
      </c>
      <c r="O71" s="59">
        <f t="shared" si="15"/>
        <v>0</v>
      </c>
      <c r="P71" s="50">
        <f>D71+E71+F71+G71+H71+I71</f>
        <v>0</v>
      </c>
      <c r="Q71" s="1"/>
      <c r="R71" s="1"/>
      <c r="S71" s="1"/>
    </row>
    <row r="72" spans="1:19" x14ac:dyDescent="0.25">
      <c r="A72" s="10" t="s">
        <v>79</v>
      </c>
      <c r="B72" s="51"/>
      <c r="C72" s="51"/>
      <c r="D72" s="51"/>
      <c r="E72" s="51"/>
      <c r="F72" s="51"/>
      <c r="G72" s="51"/>
      <c r="H72" s="51"/>
      <c r="I72" s="31"/>
      <c r="J72" s="31"/>
      <c r="K72" s="31"/>
      <c r="L72" s="31"/>
      <c r="M72" s="31"/>
      <c r="N72" s="31"/>
      <c r="O72" s="31"/>
      <c r="P72" s="51">
        <f>D72+E72+F72+G72+H72+I72</f>
        <v>0</v>
      </c>
      <c r="Q72" s="1"/>
      <c r="R72" s="1"/>
      <c r="S72" s="1"/>
    </row>
    <row r="73" spans="1:19" ht="29.25" thickBot="1" x14ac:dyDescent="0.3">
      <c r="A73" s="10" t="s">
        <v>80</v>
      </c>
      <c r="B73" s="57"/>
      <c r="C73" s="57"/>
      <c r="D73" s="57"/>
      <c r="E73" s="57"/>
      <c r="F73" s="57"/>
      <c r="G73" s="57"/>
      <c r="H73" s="57"/>
      <c r="I73" s="36"/>
      <c r="J73" s="36"/>
      <c r="K73" s="36"/>
      <c r="L73" s="36"/>
      <c r="M73" s="36"/>
      <c r="N73" s="36"/>
      <c r="O73" s="36"/>
      <c r="P73" s="51">
        <f t="shared" ref="P73" si="16">D73+E73+F73+G73+H73+I73</f>
        <v>0</v>
      </c>
      <c r="Q73" s="1"/>
      <c r="R73" s="1"/>
      <c r="S73" s="1"/>
    </row>
    <row r="74" spans="1:19" ht="15.75" thickBot="1" x14ac:dyDescent="0.3">
      <c r="A74" s="9" t="s">
        <v>81</v>
      </c>
      <c r="B74" s="59">
        <f>B75+B76+B77</f>
        <v>0</v>
      </c>
      <c r="C74" s="59">
        <f t="shared" ref="C74:O74" si="17">C75+C76+C77</f>
        <v>0</v>
      </c>
      <c r="D74" s="59">
        <f t="shared" si="17"/>
        <v>0</v>
      </c>
      <c r="E74" s="59">
        <f t="shared" si="17"/>
        <v>0</v>
      </c>
      <c r="F74" s="59">
        <f t="shared" si="17"/>
        <v>0</v>
      </c>
      <c r="G74" s="59">
        <f t="shared" si="17"/>
        <v>0</v>
      </c>
      <c r="H74" s="59">
        <f t="shared" si="17"/>
        <v>0</v>
      </c>
      <c r="I74" s="59">
        <f t="shared" si="17"/>
        <v>0</v>
      </c>
      <c r="J74" s="59">
        <f t="shared" si="17"/>
        <v>0</v>
      </c>
      <c r="K74" s="59">
        <f t="shared" si="17"/>
        <v>0</v>
      </c>
      <c r="L74" s="59">
        <f t="shared" si="17"/>
        <v>0</v>
      </c>
      <c r="M74" s="59">
        <f t="shared" si="17"/>
        <v>0</v>
      </c>
      <c r="N74" s="59">
        <f t="shared" si="17"/>
        <v>0</v>
      </c>
      <c r="O74" s="59">
        <f t="shared" si="17"/>
        <v>0</v>
      </c>
      <c r="P74" s="50">
        <f>D74+E74+F74+G74+H74+I74</f>
        <v>0</v>
      </c>
      <c r="Q74" s="1"/>
      <c r="R74" s="1"/>
      <c r="S74" s="1"/>
    </row>
    <row r="75" spans="1:19" x14ac:dyDescent="0.25">
      <c r="A75" s="11" t="s">
        <v>82</v>
      </c>
      <c r="B75" s="51"/>
      <c r="C75" s="51"/>
      <c r="D75" s="51"/>
      <c r="E75" s="51"/>
      <c r="F75" s="51"/>
      <c r="G75" s="51"/>
      <c r="H75" s="51"/>
      <c r="I75" s="31"/>
      <c r="J75" s="31"/>
      <c r="K75" s="31"/>
      <c r="L75" s="31"/>
      <c r="M75" s="31"/>
      <c r="N75" s="31"/>
      <c r="O75" s="31"/>
      <c r="P75" s="51">
        <f>D75+E75+F75+G75+H75+I75</f>
        <v>0</v>
      </c>
      <c r="Q75" s="1"/>
      <c r="R75" s="1"/>
      <c r="S75" s="1"/>
    </row>
    <row r="76" spans="1:19" x14ac:dyDescent="0.25">
      <c r="A76" s="11" t="s">
        <v>83</v>
      </c>
      <c r="B76" s="53"/>
      <c r="C76" s="53"/>
      <c r="D76" s="53"/>
      <c r="E76" s="53"/>
      <c r="F76" s="53"/>
      <c r="G76" s="53"/>
      <c r="H76" s="53"/>
      <c r="I76" s="33"/>
      <c r="J76" s="33"/>
      <c r="K76" s="33"/>
      <c r="L76" s="33"/>
      <c r="M76" s="33"/>
      <c r="N76" s="33"/>
      <c r="O76" s="33"/>
      <c r="P76" s="51">
        <f t="shared" ref="P76:P77" si="18">D76+E76+F76+G76+H76+I76</f>
        <v>0</v>
      </c>
      <c r="Q76" s="1"/>
      <c r="R76" s="5"/>
      <c r="S76" s="1"/>
    </row>
    <row r="77" spans="1:19" ht="29.25" thickBot="1" x14ac:dyDescent="0.3">
      <c r="A77" s="10" t="s">
        <v>84</v>
      </c>
      <c r="B77" s="55"/>
      <c r="C77" s="55"/>
      <c r="D77" s="55"/>
      <c r="E77" s="55"/>
      <c r="F77" s="55"/>
      <c r="G77" s="55"/>
      <c r="H77" s="55"/>
      <c r="I77" s="35"/>
      <c r="J77" s="35"/>
      <c r="K77" s="35"/>
      <c r="L77" s="35"/>
      <c r="M77" s="35"/>
      <c r="N77" s="35"/>
      <c r="O77" s="35"/>
      <c r="P77" s="51">
        <f t="shared" si="18"/>
        <v>0</v>
      </c>
      <c r="Q77" s="1"/>
      <c r="R77" s="1"/>
      <c r="S77" s="1"/>
    </row>
    <row r="78" spans="1:19" ht="15.75" thickBot="1" x14ac:dyDescent="0.3">
      <c r="A78" s="20" t="s">
        <v>85</v>
      </c>
      <c r="B78" s="60">
        <f>B14+B20+B30+B40+B48+B56+B66</f>
        <v>268643180</v>
      </c>
      <c r="C78" s="60">
        <f t="shared" ref="C78:O78" si="19">C14+C20+C30+C40+C48+C56+C66</f>
        <v>43296684.789999999</v>
      </c>
      <c r="D78" s="60">
        <f t="shared" si="19"/>
        <v>11082267.460000001</v>
      </c>
      <c r="E78" s="60">
        <f t="shared" si="19"/>
        <v>14259985.23</v>
      </c>
      <c r="F78" s="60">
        <f t="shared" si="19"/>
        <v>19054537.879999999</v>
      </c>
      <c r="G78" s="60">
        <f t="shared" si="19"/>
        <v>12757091</v>
      </c>
      <c r="H78" s="60">
        <f t="shared" si="19"/>
        <v>18107410.340000004</v>
      </c>
      <c r="I78" s="60">
        <f t="shared" si="19"/>
        <v>15710391.409999998</v>
      </c>
      <c r="J78" s="60">
        <f t="shared" si="19"/>
        <v>0</v>
      </c>
      <c r="K78" s="60">
        <f t="shared" si="19"/>
        <v>0</v>
      </c>
      <c r="L78" s="60">
        <f t="shared" si="19"/>
        <v>0</v>
      </c>
      <c r="M78" s="60">
        <f t="shared" si="19"/>
        <v>0</v>
      </c>
      <c r="N78" s="60">
        <f t="shared" si="19"/>
        <v>0</v>
      </c>
      <c r="O78" s="60">
        <f t="shared" si="19"/>
        <v>0</v>
      </c>
      <c r="P78" s="37">
        <f>D78+E78+F78+G78+H78+I78</f>
        <v>90971683.319999993</v>
      </c>
      <c r="Q78" s="1"/>
      <c r="R78" s="1"/>
      <c r="S78" s="1"/>
    </row>
    <row r="79" spans="1:19" ht="15.75" thickBot="1" x14ac:dyDescent="0.3">
      <c r="A79" s="12"/>
      <c r="B79" s="61"/>
      <c r="C79" s="58"/>
      <c r="D79" s="57"/>
      <c r="E79" s="57"/>
      <c r="F79" s="57"/>
      <c r="G79" s="57"/>
      <c r="H79" s="57"/>
      <c r="I79" s="36"/>
      <c r="J79" s="36"/>
      <c r="K79" s="36"/>
      <c r="L79" s="36"/>
      <c r="M79" s="36"/>
      <c r="N79" s="36"/>
      <c r="O79" s="36"/>
      <c r="P79" s="36">
        <v>0</v>
      </c>
      <c r="Q79" s="1"/>
      <c r="R79" s="1"/>
      <c r="S79" s="1"/>
    </row>
    <row r="80" spans="1:19" ht="15.75" thickBot="1" x14ac:dyDescent="0.3">
      <c r="A80" s="13" t="s">
        <v>86</v>
      </c>
      <c r="B80" s="59"/>
      <c r="C80" s="62"/>
      <c r="D80" s="63"/>
      <c r="E80" s="64"/>
      <c r="F80" s="65"/>
      <c r="G80" s="65"/>
      <c r="H80" s="65"/>
      <c r="I80" s="39"/>
      <c r="J80" s="39"/>
      <c r="K80" s="39"/>
      <c r="L80" s="39"/>
      <c r="M80" s="39"/>
      <c r="N80" s="39"/>
      <c r="O80" s="39"/>
      <c r="P80" s="40">
        <v>0</v>
      </c>
      <c r="Q80" s="1"/>
      <c r="R80" s="1"/>
      <c r="S80" s="1"/>
    </row>
    <row r="81" spans="1:18" x14ac:dyDescent="0.25">
      <c r="A81" s="9" t="s">
        <v>87</v>
      </c>
      <c r="B81" s="51"/>
      <c r="C81" s="52"/>
      <c r="D81" s="52"/>
      <c r="E81" s="52"/>
      <c r="F81" s="52"/>
      <c r="G81" s="52"/>
      <c r="H81" s="52"/>
      <c r="I81" s="32"/>
      <c r="J81" s="32"/>
      <c r="K81" s="32"/>
      <c r="L81" s="32"/>
      <c r="M81" s="32"/>
      <c r="N81" s="32"/>
      <c r="O81" s="32"/>
      <c r="P81" s="32">
        <v>0</v>
      </c>
      <c r="Q81" s="1"/>
      <c r="R81" s="1"/>
    </row>
    <row r="82" spans="1:18" ht="28.5" x14ac:dyDescent="0.25">
      <c r="A82" s="10" t="s">
        <v>88</v>
      </c>
      <c r="B82" s="53"/>
      <c r="C82" s="54"/>
      <c r="D82" s="54"/>
      <c r="E82" s="54"/>
      <c r="F82" s="54"/>
      <c r="G82" s="54"/>
      <c r="H82" s="54"/>
      <c r="I82" s="34"/>
      <c r="J82" s="34"/>
      <c r="K82" s="34"/>
      <c r="L82" s="34"/>
      <c r="M82" s="34"/>
      <c r="N82" s="34"/>
      <c r="O82" s="34"/>
      <c r="P82" s="34">
        <v>0</v>
      </c>
      <c r="Q82" s="1"/>
      <c r="R82" s="1"/>
    </row>
    <row r="83" spans="1:18" ht="29.25" thickBot="1" x14ac:dyDescent="0.3">
      <c r="A83" s="10" t="s">
        <v>89</v>
      </c>
      <c r="B83" s="53"/>
      <c r="C83" s="54"/>
      <c r="D83" s="54"/>
      <c r="E83" s="54"/>
      <c r="F83" s="54"/>
      <c r="G83" s="54"/>
      <c r="H83" s="54"/>
      <c r="I83" s="34"/>
      <c r="J83" s="34"/>
      <c r="K83" s="34"/>
      <c r="L83" s="34"/>
      <c r="M83" s="34"/>
      <c r="N83" s="34"/>
      <c r="O83" s="34"/>
      <c r="P83" s="34">
        <v>0</v>
      </c>
      <c r="Q83" s="1"/>
      <c r="R83" s="1"/>
    </row>
    <row r="84" spans="1:18" ht="15.75" thickBot="1" x14ac:dyDescent="0.3">
      <c r="A84" s="9" t="s">
        <v>90</v>
      </c>
      <c r="B84" s="59"/>
      <c r="C84" s="62"/>
      <c r="D84" s="62"/>
      <c r="E84" s="62"/>
      <c r="F84" s="63"/>
      <c r="G84" s="63"/>
      <c r="H84" s="63"/>
      <c r="I84" s="38"/>
      <c r="J84" s="38"/>
      <c r="K84" s="38"/>
      <c r="L84" s="38"/>
      <c r="M84" s="38"/>
      <c r="N84" s="38"/>
      <c r="O84" s="38"/>
      <c r="P84" s="40">
        <v>0</v>
      </c>
      <c r="Q84" s="1"/>
      <c r="R84" s="1"/>
    </row>
    <row r="85" spans="1:18" x14ac:dyDescent="0.25">
      <c r="A85" s="11" t="s">
        <v>91</v>
      </c>
      <c r="B85" s="57"/>
      <c r="C85" s="66"/>
      <c r="D85" s="66"/>
      <c r="E85" s="66"/>
      <c r="F85" s="66"/>
      <c r="G85" s="66"/>
      <c r="H85" s="66"/>
      <c r="I85" s="41"/>
      <c r="J85" s="41"/>
      <c r="K85" s="41"/>
      <c r="L85" s="41"/>
      <c r="M85" s="41"/>
      <c r="N85" s="41"/>
      <c r="O85" s="41"/>
      <c r="P85" s="41">
        <v>0</v>
      </c>
      <c r="Q85" s="1"/>
      <c r="R85" s="1"/>
    </row>
    <row r="86" spans="1:18" x14ac:dyDescent="0.25">
      <c r="A86" s="11" t="s">
        <v>92</v>
      </c>
      <c r="B86" s="53"/>
      <c r="C86" s="54"/>
      <c r="D86" s="54"/>
      <c r="E86" s="54"/>
      <c r="F86" s="54"/>
      <c r="G86" s="54"/>
      <c r="H86" s="54"/>
      <c r="I86" s="34"/>
      <c r="J86" s="34"/>
      <c r="K86" s="34"/>
      <c r="L86" s="34"/>
      <c r="M86" s="34"/>
      <c r="N86" s="34"/>
      <c r="O86" s="34"/>
      <c r="P86" s="34">
        <v>0</v>
      </c>
      <c r="Q86" s="1"/>
      <c r="R86" s="1"/>
    </row>
    <row r="87" spans="1:18" x14ac:dyDescent="0.25">
      <c r="A87" s="11"/>
      <c r="B87" s="53"/>
      <c r="C87" s="54"/>
      <c r="D87" s="54"/>
      <c r="E87" s="54"/>
      <c r="F87" s="54"/>
      <c r="G87" s="54"/>
      <c r="H87" s="54"/>
      <c r="I87" s="34"/>
      <c r="J87" s="34"/>
      <c r="K87" s="34"/>
      <c r="L87" s="34"/>
      <c r="M87" s="34"/>
      <c r="N87" s="34"/>
      <c r="O87" s="34"/>
      <c r="P87" s="34">
        <v>0</v>
      </c>
      <c r="Q87" s="1"/>
      <c r="R87" s="1"/>
    </row>
    <row r="88" spans="1:18" ht="15.75" thickBot="1" x14ac:dyDescent="0.3">
      <c r="A88" s="11"/>
      <c r="B88" s="57"/>
      <c r="C88" s="66"/>
      <c r="D88" s="66"/>
      <c r="E88" s="66"/>
      <c r="F88" s="66"/>
      <c r="G88" s="66"/>
      <c r="H88" s="66"/>
      <c r="I88" s="41"/>
      <c r="J88" s="41"/>
      <c r="K88" s="41"/>
      <c r="L88" s="41"/>
      <c r="M88" s="41"/>
      <c r="N88" s="41"/>
      <c r="O88" s="41"/>
      <c r="P88" s="41">
        <v>0</v>
      </c>
      <c r="Q88" s="1"/>
      <c r="R88" s="1"/>
    </row>
    <row r="89" spans="1:18" ht="15.75" thickBot="1" x14ac:dyDescent="0.3">
      <c r="A89" s="14" t="s">
        <v>93</v>
      </c>
      <c r="B89" s="64"/>
      <c r="C89" s="62"/>
      <c r="D89" s="62"/>
      <c r="E89" s="62"/>
      <c r="F89" s="63"/>
      <c r="G89" s="63"/>
      <c r="H89" s="63"/>
      <c r="I89" s="38"/>
      <c r="J89" s="38"/>
      <c r="K89" s="38"/>
      <c r="L89" s="38"/>
      <c r="M89" s="38"/>
      <c r="N89" s="38"/>
      <c r="O89" s="38"/>
      <c r="P89" s="40">
        <v>0</v>
      </c>
      <c r="Q89" s="1"/>
      <c r="R89" s="1"/>
    </row>
    <row r="90" spans="1:18" ht="29.25" thickBot="1" x14ac:dyDescent="0.3">
      <c r="A90" s="10" t="s">
        <v>94</v>
      </c>
      <c r="B90" s="67"/>
      <c r="C90" s="67"/>
      <c r="D90" s="67"/>
      <c r="E90" s="67"/>
      <c r="F90" s="67"/>
      <c r="G90" s="67"/>
      <c r="H90" s="67"/>
      <c r="I90" s="42"/>
      <c r="J90" s="42"/>
      <c r="K90" s="42"/>
      <c r="L90" s="42"/>
      <c r="M90" s="42"/>
      <c r="N90" s="42"/>
      <c r="O90" s="42"/>
      <c r="P90" s="42">
        <v>0</v>
      </c>
      <c r="Q90" s="1"/>
      <c r="R90" s="1"/>
    </row>
    <row r="91" spans="1:18" ht="15.75" thickTop="1" x14ac:dyDescent="0.25">
      <c r="A91" s="20" t="s">
        <v>95</v>
      </c>
      <c r="B91" s="68"/>
      <c r="C91" s="68"/>
      <c r="D91" s="68"/>
      <c r="E91" s="68"/>
      <c r="F91" s="68"/>
      <c r="G91" s="68"/>
      <c r="H91" s="68"/>
      <c r="I91" s="43"/>
      <c r="J91" s="43"/>
      <c r="K91" s="43"/>
      <c r="L91" s="43"/>
      <c r="M91" s="43"/>
      <c r="N91" s="43"/>
      <c r="O91" s="43"/>
      <c r="P91" s="43">
        <v>0</v>
      </c>
      <c r="Q91" s="1"/>
      <c r="R91" s="1"/>
    </row>
    <row r="92" spans="1:18" x14ac:dyDescent="0.25">
      <c r="A92" s="15"/>
      <c r="B92" s="52"/>
      <c r="C92" s="69"/>
      <c r="D92" s="70"/>
      <c r="E92" s="70"/>
      <c r="F92" s="70"/>
      <c r="G92" s="70"/>
      <c r="H92" s="70"/>
      <c r="I92" s="44"/>
      <c r="J92" s="44"/>
      <c r="K92" s="44"/>
      <c r="L92" s="44"/>
      <c r="M92" s="44"/>
      <c r="N92" s="44"/>
      <c r="O92" s="44"/>
      <c r="P92" s="44">
        <v>0</v>
      </c>
      <c r="Q92" s="1"/>
      <c r="R92" s="1"/>
    </row>
    <row r="93" spans="1:18" ht="15.75" thickBot="1" x14ac:dyDescent="0.3">
      <c r="A93" s="19" t="s">
        <v>96</v>
      </c>
      <c r="B93" s="71">
        <f>B78</f>
        <v>268643180</v>
      </c>
      <c r="C93" s="71">
        <f t="shared" ref="C93:P93" si="20">C78</f>
        <v>43296684.789999999</v>
      </c>
      <c r="D93" s="71">
        <f t="shared" si="20"/>
        <v>11082267.460000001</v>
      </c>
      <c r="E93" s="71">
        <f t="shared" si="20"/>
        <v>14259985.23</v>
      </c>
      <c r="F93" s="71">
        <f t="shared" si="20"/>
        <v>19054537.879999999</v>
      </c>
      <c r="G93" s="71">
        <f t="shared" si="20"/>
        <v>12757091</v>
      </c>
      <c r="H93" s="71">
        <f t="shared" si="20"/>
        <v>18107410.340000004</v>
      </c>
      <c r="I93" s="71">
        <f t="shared" si="20"/>
        <v>15710391.409999998</v>
      </c>
      <c r="J93" s="71">
        <f t="shared" si="20"/>
        <v>0</v>
      </c>
      <c r="K93" s="71">
        <f t="shared" si="20"/>
        <v>0</v>
      </c>
      <c r="L93" s="71">
        <f t="shared" si="20"/>
        <v>0</v>
      </c>
      <c r="M93" s="71">
        <f t="shared" si="20"/>
        <v>0</v>
      </c>
      <c r="N93" s="71">
        <f t="shared" si="20"/>
        <v>0</v>
      </c>
      <c r="O93" s="71">
        <f t="shared" si="20"/>
        <v>0</v>
      </c>
      <c r="P93" s="71">
        <f t="shared" si="20"/>
        <v>90971683.319999993</v>
      </c>
      <c r="Q93" s="1"/>
      <c r="R93" s="5"/>
    </row>
    <row r="94" spans="1:18" ht="15.75" thickTop="1" x14ac:dyDescent="0.25">
      <c r="A94" s="4" t="s">
        <v>97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2" t="s">
        <v>98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2" t="s">
        <v>99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6" x14ac:dyDescent="0.25">
      <c r="A97" s="2" t="s">
        <v>100</v>
      </c>
      <c r="B97" s="1"/>
      <c r="C97" s="1"/>
      <c r="D97" s="1"/>
      <c r="E97" s="1"/>
      <c r="F97" s="1"/>
      <c r="G97" s="1"/>
      <c r="H97" s="1"/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1"/>
    </row>
    <row r="98" spans="1:16" x14ac:dyDescent="0.25">
      <c r="A98" s="2" t="s">
        <v>101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2" t="s">
        <v>102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2" t="s">
        <v>103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2" t="s">
        <v>104</v>
      </c>
      <c r="B105" s="74" t="s">
        <v>105</v>
      </c>
      <c r="C105" s="74"/>
      <c r="D105" s="1"/>
      <c r="E105" s="74" t="s">
        <v>106</v>
      </c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1:16" x14ac:dyDescent="0.25">
      <c r="A106" s="22" t="s">
        <v>107</v>
      </c>
      <c r="B106" s="73" t="s">
        <v>108</v>
      </c>
      <c r="C106" s="73"/>
      <c r="D106" s="45"/>
      <c r="E106" s="73" t="s">
        <v>109</v>
      </c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1:16" x14ac:dyDescent="0.25">
      <c r="A107" s="2" t="s">
        <v>110</v>
      </c>
      <c r="B107" s="74" t="s">
        <v>111</v>
      </c>
      <c r="C107" s="74"/>
      <c r="D107" s="46"/>
      <c r="E107" s="74" t="s">
        <v>112</v>
      </c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1:16" x14ac:dyDescent="0.25">
      <c r="A108" s="2" t="s">
        <v>113</v>
      </c>
      <c r="B108" s="74" t="s">
        <v>114</v>
      </c>
      <c r="C108" s="74"/>
      <c r="D108" s="46"/>
      <c r="E108" s="74" t="s">
        <v>115</v>
      </c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10" spans="1:16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" x14ac:dyDescent="0.25">
      <c r="A113" s="2"/>
    </row>
    <row r="114" spans="1:1" x14ac:dyDescent="0.25">
      <c r="A114" s="2"/>
    </row>
  </sheetData>
  <mergeCells count="13">
    <mergeCell ref="A5:P5"/>
    <mergeCell ref="A6:P6"/>
    <mergeCell ref="A7:P7"/>
    <mergeCell ref="A8:P8"/>
    <mergeCell ref="A9:P9"/>
    <mergeCell ref="E106:P106"/>
    <mergeCell ref="E107:P107"/>
    <mergeCell ref="E108:P108"/>
    <mergeCell ref="E105:P105"/>
    <mergeCell ref="B106:C106"/>
    <mergeCell ref="B107:C107"/>
    <mergeCell ref="B108:C108"/>
    <mergeCell ref="B105:C105"/>
  </mergeCells>
  <pageMargins left="0.31496062992125984" right="0.11811023622047245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2023-07-11T14:56:47Z</dcterms:modified>
</cp:coreProperties>
</file>