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AA0477C6-C893-4F4F-94F2-54165054198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6" i="1" l="1"/>
  <c r="L30" i="1"/>
  <c r="M30" i="1"/>
  <c r="N30" i="1"/>
  <c r="O30" i="1"/>
  <c r="D66" i="1"/>
  <c r="E66" i="1"/>
  <c r="F66" i="1"/>
  <c r="P66" i="1" s="1"/>
  <c r="G66" i="1"/>
  <c r="H66" i="1"/>
  <c r="I66" i="1"/>
  <c r="J66" i="1"/>
  <c r="K66" i="1"/>
  <c r="D56" i="1"/>
  <c r="E56" i="1"/>
  <c r="F56" i="1"/>
  <c r="G56" i="1"/>
  <c r="H56" i="1"/>
  <c r="I56" i="1"/>
  <c r="J56" i="1"/>
  <c r="K56" i="1"/>
  <c r="K30" i="1"/>
  <c r="D30" i="1"/>
  <c r="E30" i="1"/>
  <c r="F30" i="1"/>
  <c r="G30" i="1"/>
  <c r="H30" i="1"/>
  <c r="I30" i="1"/>
  <c r="J30" i="1"/>
  <c r="P88" i="1"/>
  <c r="P87" i="1"/>
  <c r="P86" i="1"/>
  <c r="P85" i="1"/>
  <c r="P83" i="1"/>
  <c r="P82" i="1"/>
  <c r="P77" i="1"/>
  <c r="P76" i="1"/>
  <c r="P75" i="1"/>
  <c r="P73" i="1"/>
  <c r="P72" i="1"/>
  <c r="P70" i="1"/>
  <c r="P69" i="1"/>
  <c r="P68" i="1"/>
  <c r="P67" i="1"/>
  <c r="P65" i="1"/>
  <c r="P64" i="1"/>
  <c r="P63" i="1"/>
  <c r="P62" i="1"/>
  <c r="P61" i="1"/>
  <c r="P60" i="1"/>
  <c r="P59" i="1"/>
  <c r="P58" i="1"/>
  <c r="P57" i="1"/>
  <c r="P39" i="1"/>
  <c r="P38" i="1"/>
  <c r="P37" i="1"/>
  <c r="P36" i="1"/>
  <c r="P35" i="1"/>
  <c r="P34" i="1"/>
  <c r="P33" i="1"/>
  <c r="P32" i="1"/>
  <c r="P31" i="1"/>
  <c r="P29" i="1"/>
  <c r="P28" i="1"/>
  <c r="P27" i="1"/>
  <c r="P26" i="1"/>
  <c r="P25" i="1"/>
  <c r="P24" i="1"/>
  <c r="P23" i="1"/>
  <c r="P22" i="1"/>
  <c r="P21" i="1"/>
  <c r="P19" i="1"/>
  <c r="P18" i="1"/>
  <c r="P17" i="1"/>
  <c r="P16" i="1"/>
  <c r="P15" i="1"/>
  <c r="J14" i="1"/>
  <c r="K14" i="1"/>
  <c r="L14" i="1"/>
  <c r="M14" i="1"/>
  <c r="N14" i="1"/>
  <c r="O14" i="1"/>
  <c r="J20" i="1"/>
  <c r="B56" i="1"/>
  <c r="C56" i="1"/>
  <c r="C24" i="1"/>
  <c r="C23" i="1"/>
  <c r="P51" i="1"/>
  <c r="P52" i="1"/>
  <c r="P53" i="1"/>
  <c r="P54" i="1"/>
  <c r="P55" i="1"/>
  <c r="P50" i="1"/>
  <c r="P49" i="1"/>
  <c r="P43" i="1"/>
  <c r="P44" i="1"/>
  <c r="P45" i="1"/>
  <c r="P46" i="1"/>
  <c r="P47" i="1"/>
  <c r="P42" i="1"/>
  <c r="P41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B74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B71" i="1"/>
  <c r="C66" i="1"/>
  <c r="L66" i="1"/>
  <c r="M66" i="1"/>
  <c r="N66" i="1"/>
  <c r="O66" i="1"/>
  <c r="B66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B48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B40" i="1"/>
  <c r="C30" i="1"/>
  <c r="B30" i="1"/>
  <c r="D20" i="1"/>
  <c r="E20" i="1"/>
  <c r="F20" i="1"/>
  <c r="G20" i="1"/>
  <c r="H20" i="1"/>
  <c r="I20" i="1"/>
  <c r="K20" i="1"/>
  <c r="L20" i="1"/>
  <c r="M20" i="1"/>
  <c r="N20" i="1"/>
  <c r="O20" i="1"/>
  <c r="B20" i="1"/>
  <c r="C14" i="1"/>
  <c r="D14" i="1"/>
  <c r="E14" i="1"/>
  <c r="F14" i="1"/>
  <c r="G14" i="1"/>
  <c r="H14" i="1"/>
  <c r="I14" i="1"/>
  <c r="B14" i="1"/>
  <c r="J13" i="1" l="1"/>
  <c r="L13" i="1"/>
  <c r="G13" i="1"/>
  <c r="E13" i="1"/>
  <c r="P30" i="1"/>
  <c r="P20" i="1"/>
  <c r="P14" i="1"/>
  <c r="K13" i="1"/>
  <c r="P56" i="1"/>
  <c r="I13" i="1"/>
  <c r="F13" i="1"/>
  <c r="H13" i="1"/>
  <c r="D13" i="1"/>
  <c r="E78" i="1"/>
  <c r="E93" i="1" s="1"/>
  <c r="N78" i="1"/>
  <c r="N93" i="1" s="1"/>
  <c r="H78" i="1"/>
  <c r="H93" i="1" s="1"/>
  <c r="L78" i="1"/>
  <c r="L93" i="1" s="1"/>
  <c r="M78" i="1"/>
  <c r="M93" i="1" s="1"/>
  <c r="B78" i="1"/>
  <c r="B93" i="1" s="1"/>
  <c r="O78" i="1"/>
  <c r="O93" i="1" s="1"/>
  <c r="K78" i="1"/>
  <c r="J78" i="1"/>
  <c r="J93" i="1" s="1"/>
  <c r="G78" i="1"/>
  <c r="G93" i="1" s="1"/>
  <c r="D78" i="1"/>
  <c r="D93" i="1" s="1"/>
  <c r="F78" i="1"/>
  <c r="F93" i="1" s="1"/>
  <c r="P48" i="1"/>
  <c r="P74" i="1"/>
  <c r="P40" i="1"/>
  <c r="P71" i="1"/>
  <c r="C20" i="1"/>
  <c r="C78" i="1" s="1"/>
  <c r="I78" i="1"/>
  <c r="B13" i="1"/>
  <c r="P13" i="1" l="1"/>
  <c r="K93" i="1"/>
  <c r="P78" i="1"/>
  <c r="P93" i="1" s="1"/>
  <c r="C93" i="1"/>
  <c r="C13" i="1"/>
  <c r="I93" i="1"/>
</calcChain>
</file>

<file path=xl/sharedStrings.xml><?xml version="1.0" encoding="utf-8"?>
<sst xmlns="http://schemas.openxmlformats.org/spreadsheetml/2006/main" count="105" uniqueCount="105">
  <si>
    <t>MINISTERIO DE AGRICULTURA</t>
  </si>
  <si>
    <t>MERCADOS DOMINICANOS DE ABASTO AGROPECUARIO</t>
  </si>
  <si>
    <t>Ejecución de Gastos y Aplicaciones Financieras SIGEF</t>
  </si>
  <si>
    <t>VALORES EN RD$</t>
  </si>
  <si>
    <t>Detalle</t>
  </si>
  <si>
    <t>Prespuesto Modificado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</si>
  <si>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</si>
  <si>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</si>
  <si>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</si>
  <si>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</si>
  <si>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</si>
  <si>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</si>
  <si>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</si>
  <si>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</si>
  <si>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</si>
  <si>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</si>
  <si>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</si>
  <si>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</si>
  <si>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</si>
  <si>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2 - GASTOS</t>
  </si>
  <si>
    <t>2.1-REMUNERACIONES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</si>
  <si>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</si>
  <si>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</si>
  <si>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</si>
  <si>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</si>
  <si>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</si>
  <si>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</si>
  <si>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</si>
  <si>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</si>
  <si>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</si>
  <si>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</si>
  <si>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</si>
  <si>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</si>
  <si>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</si>
  <si>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</si>
  <si>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</si>
  <si>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</si>
  <si>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</si>
  <si>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</si>
  <si>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</si>
  <si>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</si>
  <si>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</si>
  <si>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</si>
  <si>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</si>
  <si>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</si>
  <si>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</si>
  <si>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</si>
  <si>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</si>
  <si>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</si>
  <si>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</si>
  <si>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</si>
  <si>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</si>
  <si>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</si>
  <si>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</si>
  <si>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</si>
  <si>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</si>
  <si>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</si>
  <si>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</si>
  <si>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</si>
  <si>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</si>
  <si>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</si>
  <si>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</si>
  <si>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</si>
  <si>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</si>
  <si>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</si>
  <si>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</si>
  <si>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</si>
  <si>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</si>
  <si>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</si>
  <si>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</si>
  <si>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</si>
  <si>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</si>
  <si>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</si>
  <si>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</si>
  <si>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</si>
  <si>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</si>
  <si>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</si>
  <si>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</si>
  <si>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</si>
  <si>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</si>
  <si>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</si>
  <si>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</si>
  <si>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</si>
  <si>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</si>
  <si>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</si>
  <si>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</si>
  <si>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</si>
  <si>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</si>
  <si>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</si>
  <si>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</si>
  <si>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</si>
  <si>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</si>
  <si>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</si>
  <si>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</si>
  <si>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</si>
  <si>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</si>
  <si>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</si>
  <si>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</si>
  <si>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</si>
  <si>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</si>
  <si>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</si>
  <si>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</si>
  <si>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6.Fuente:  Reporte del -SIGEF</t>
  </si>
  <si>
    <t>Presupesto 
Aprobado</t>
  </si>
  <si>
    <t>Mes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</si>
</sst>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([$$-540A]* #,##0.00_);_([$$-540A]* \(#,##0.00\);_([$$-540A]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4" tint="0.79998168889431442"/>
      </patternFill>
    </fill>
    <fill>
      <patternFill patternType="solid">
        <fgColor theme="9" tint="0.59999389629810485"/>
        <bgColor theme="4" tint="0.7999816888943144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6" fillId="0" borderId="6" xfId="0" applyFont="1" applyBorder="1"/>
    <xf numFmtId="0" fontId="6" fillId="0" borderId="0" xfId="0" applyFont="1" applyBorder="1" applyAlignment="1">
      <alignment horizontal="left" vertical="center" wrapText="1" indent="2"/>
    </xf>
    <xf numFmtId="0" fontId="6" fillId="0" borderId="0" xfId="0" applyFont="1" applyBorder="1" applyAlignment="1">
      <alignment horizontal="left" vertical="center" indent="2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 wrapText="1"/>
    </xf>
    <xf numFmtId="166" fontId="0" fillId="0" borderId="0" xfId="0" applyNumberFormat="1"/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1" applyNumberFormat="1" applyFont="1"/>
    <xf numFmtId="164" fontId="0" fillId="0" borderId="0" xfId="0" applyNumberFormat="1" applyAlignment="1">
      <alignment horizont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3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1" fillId="0" borderId="16" xfId="2" applyNumberFormat="1" applyFont="1" applyBorder="1"/>
    <xf numFmtId="164" fontId="1" fillId="0" borderId="18" xfId="2" applyNumberFormat="1" applyFont="1" applyBorder="1"/>
    <xf numFmtId="164" fontId="1" fillId="0" borderId="13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4" xfId="2" applyNumberFormat="1" applyFont="1" applyBorder="1" applyAlignment="1">
      <alignment vertical="center"/>
    </xf>
    <xf numFmtId="164" fontId="2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" xfId="2" applyNumberFormat="1" applyFont="1" applyBorder="1"/>
    <xf numFmtId="164" fontId="3" fillId="0" borderId="2" xfId="2" applyNumberFormat="1" applyFont="1" applyBorder="1" applyAlignment="1">
      <alignment horizontal="center" vertical="center" wrapText="1"/>
    </xf>
    <xf numFmtId="164" fontId="2" fillId="0" borderId="11" xfId="2" applyNumberFormat="1" applyFont="1" applyBorder="1" applyAlignment="1">
      <alignment horizontal="left" vertical="center" wrapText="1"/>
    </xf>
    <xf numFmtId="164" fontId="2" fillId="0" borderId="17" xfId="2" applyNumberFormat="1" applyFont="1" applyBorder="1" applyAlignment="1">
      <alignment horizontal="left" vertical="center" wrapText="1"/>
    </xf>
    <xf numFmtId="164" fontId="1" fillId="0" borderId="4" xfId="2" applyNumberFormat="1" applyFont="1" applyBorder="1" applyAlignment="1">
      <alignment vertical="center" wrapText="1"/>
    </xf>
    <xf numFmtId="164" fontId="1" fillId="0" borderId="4" xfId="2" applyNumberFormat="1" applyFont="1" applyBorder="1"/>
    <xf numFmtId="164" fontId="1" fillId="0" borderId="1" xfId="2" applyNumberFormat="1" applyFont="1" applyBorder="1" applyAlignment="1">
      <alignment vertical="center" wrapText="1"/>
    </xf>
    <xf numFmtId="164" fontId="1" fillId="0" borderId="1" xfId="2" applyNumberFormat="1" applyFont="1" applyBorder="1"/>
    <xf numFmtId="164" fontId="1" fillId="0" borderId="2" xfId="2" applyNumberFormat="1" applyFont="1" applyBorder="1" applyAlignment="1">
      <alignment vertical="center" wrapText="1"/>
    </xf>
    <xf numFmtId="164" fontId="1" fillId="0" borderId="2" xfId="2" applyNumberFormat="1" applyFont="1" applyBorder="1"/>
    <xf numFmtId="164" fontId="1" fillId="0" borderId="3" xfId="2" applyNumberFormat="1" applyFont="1" applyBorder="1" applyAlignment="1">
      <alignment vertical="center" wrapText="1"/>
    </xf>
    <xf numFmtId="164" fontId="1" fillId="0" borderId="0" xfId="2" applyNumberFormat="1" applyFont="1" applyBorder="1"/>
    <xf numFmtId="164" fontId="1" fillId="0" borderId="11" xfId="2" applyNumberFormat="1" applyFont="1" applyBorder="1" applyAlignment="1">
      <alignment vertical="center" wrapText="1"/>
    </xf>
    <xf numFmtId="164" fontId="2" fillId="3" borderId="1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Border="1" applyAlignment="1">
      <alignment vertical="center" wrapText="1"/>
    </xf>
    <xf numFmtId="164" fontId="1" fillId="0" borderId="12" xfId="2" applyNumberFormat="1" applyFont="1" applyBorder="1"/>
    <xf numFmtId="164" fontId="1" fillId="0" borderId="16" xfId="2" applyNumberFormat="1" applyFont="1" applyBorder="1"/>
    <xf numFmtId="164" fontId="1" fillId="0" borderId="11" xfId="2" applyNumberFormat="1" applyFont="1" applyBorder="1"/>
    <xf numFmtId="164" fontId="1" fillId="0" borderId="18" xfId="2" applyNumberFormat="1" applyFont="1" applyBorder="1"/>
    <xf numFmtId="164" fontId="1" fillId="0" borderId="3" xfId="2" applyNumberFormat="1" applyFont="1" applyBorder="1"/>
    <xf numFmtId="164" fontId="1" fillId="0" borderId="14" xfId="2" applyNumberFormat="1" applyFont="1" applyBorder="1"/>
    <xf numFmtId="164" fontId="2" fillId="3" borderId="3" xfId="2" applyNumberFormat="1" applyFont="1" applyFill="1" applyBorder="1" applyAlignment="1">
      <alignment vertical="center" wrapText="1"/>
    </xf>
    <xf numFmtId="164" fontId="1" fillId="0" borderId="7" xfId="2" applyNumberFormat="1" applyFont="1" applyBorder="1"/>
    <xf numFmtId="164" fontId="1" fillId="0" borderId="4" xfId="2" applyNumberFormat="1" applyFont="1" applyBorder="1" applyAlignment="1">
      <alignment vertical="center"/>
    </xf>
    <xf numFmtId="164" fontId="2" fillId="2" borderId="15" xfId="2" applyNumberFormat="1" applyFont="1" applyFill="1" applyBorder="1" applyAlignment="1">
      <alignment horizontal="center" vertical="center" wrapText="1"/>
    </xf>
    <xf numFmtId="164" fontId="2" fillId="0" borderId="11" xfId="2" applyNumberFormat="1" applyFont="1" applyBorder="1" applyAlignment="1">
      <alignment vertical="center" wrapText="1"/>
    </xf>
    <xf numFmtId="43" fontId="0" fillId="0" borderId="0" xfId="0" applyNumberFormat="1"/>
    <xf numFmtId="164" fontId="2" fillId="0" borderId="0" xfId="0" applyNumberFormat="1" applyFont="1" applyAlignment="1"/>
    <xf numFmtId="164" fontId="0" fillId="0" borderId="0" xfId="0" applyNumberFormat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</cellXfs>
  <cellStyles count="3">
    <cellStyle name="Millares" xfId="1" builtinId="3"/>
    <cellStyle name="Moneda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168593</xdr:colOff>
      <xdr:row>3</xdr:row>
      <xdr:rowOff>133827</xdr:rowOff>
    </xdr:from>
    <xdr:to>
      <xdr:col>0</xdr:col>
      <xdr:colOff>1278832</xdr:colOff>
      <xdr:row>8</xdr:row>
      <xdr:rowOff>59635</xdr:rowOff>
    </xdr:to>
    <xdr:pic>
      <xdr:nvPicPr>
        <xdr:cNvPr id="2" name="Imagen 5" descr="Ver las imágenes de ori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3" y="705327"/>
          <a:ext cx="1110239" cy="9259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523874</xdr:colOff>
      <xdr:row>0</xdr:row>
      <xdr:rowOff>68580</xdr:rowOff>
    </xdr:from>
    <xdr:to>
      <xdr:col>5</xdr:col>
      <xdr:colOff>293369</xdr:colOff>
      <xdr:row>4</xdr:row>
      <xdr:rowOff>40841</xdr:rowOff>
    </xdr:to>
    <xdr:pic>
      <xdr:nvPicPr>
        <xdr:cNvPr id="3" name="3 Imagen" descr="Escudo De Armas De La República Dominicana Ilustración del Vector -  Ilustración de capa, primer: 11019598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20" t="9299" r="13352" b="15234"/>
        <a:stretch/>
      </xdr:blipFill>
      <xdr:spPr bwMode="auto">
        <a:xfrm>
          <a:off x="7808594" y="68580"/>
          <a:ext cx="790575" cy="70378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A88" zoomScale="80" zoomScaleNormal="80" workbookViewId="0">
      <selection activeCell="A104" sqref="A104:P113"/>
    </sheetView>
  </sheetViews>
  <sheetFormatPr baseColWidth="10" defaultColWidth="9.140625" defaultRowHeight="15" x14ac:dyDescent="0.25"/>
  <cols>
    <col min="1" max="1" width="59.42578125" customWidth="1"/>
    <col min="2" max="2" width="16.5703125" customWidth="1"/>
    <col min="3" max="3" width="15.28515625" customWidth="1"/>
    <col min="4" max="11" width="14.85546875" customWidth="1"/>
    <col min="12" max="12" width="15.7109375" customWidth="1"/>
    <col min="13" max="13" width="8.42578125" hidden="1" customWidth="1"/>
    <col min="14" max="14" width="8" hidden="1" customWidth="1"/>
    <col min="15" max="15" width="7.42578125" hidden="1" customWidth="1"/>
    <col min="16" max="16" width="16.140625" bestFit="1" customWidth="1"/>
    <col min="18" max="18" width="13.42578125" bestFit="1" customWidth="1"/>
  </cols>
  <sheetData>
    <row r="1" spans="1:18" x14ac:dyDescent="0.25">
      <c r="A1" s="1"/>
      <c r="B1" s="23"/>
      <c r="C1" s="23"/>
      <c r="D1" s="24"/>
      <c r="E1" s="2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23"/>
      <c r="C2" s="23"/>
      <c r="D2" s="24"/>
      <c r="E2" s="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23"/>
      <c r="C3" s="23"/>
      <c r="D3" s="24"/>
      <c r="E3" s="2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23"/>
      <c r="C4" s="23"/>
      <c r="D4" s="24"/>
      <c r="E4" s="24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.75" x14ac:dyDescent="0.2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1"/>
      <c r="R5" s="1"/>
    </row>
    <row r="6" spans="1:18" ht="15.75" x14ac:dyDescent="0.25">
      <c r="A6" s="74" t="s">
        <v>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1"/>
      <c r="R6" s="1"/>
    </row>
    <row r="7" spans="1:18" ht="15.75" x14ac:dyDescent="0.25">
      <c r="A7" s="74" t="s">
        <v>104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1"/>
      <c r="R7" s="1"/>
    </row>
    <row r="8" spans="1:18" ht="15.75" x14ac:dyDescent="0.25">
      <c r="A8" s="74" t="s">
        <v>2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1"/>
      <c r="R8" s="1"/>
    </row>
    <row r="9" spans="1:18" ht="15.75" x14ac:dyDescent="0.25">
      <c r="A9" s="75" t="s">
        <v>3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1"/>
      <c r="R9" s="1"/>
    </row>
    <row r="10" spans="1:18" x14ac:dyDescent="0.25">
      <c r="A10" s="7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1"/>
      <c r="R10" s="2"/>
    </row>
    <row r="11" spans="1:18" ht="45" x14ac:dyDescent="0.25">
      <c r="A11" s="18" t="s">
        <v>4</v>
      </c>
      <c r="B11" s="26" t="s">
        <v>103</v>
      </c>
      <c r="C11" s="26" t="s">
        <v>5</v>
      </c>
      <c r="D11" s="26" t="s">
        <v>6</v>
      </c>
      <c r="E11" s="26" t="s">
        <v>7</v>
      </c>
      <c r="F11" s="26" t="s">
        <v>8</v>
      </c>
      <c r="G11" s="26" t="s">
        <v>9</v>
      </c>
      <c r="H11" s="26" t="s">
        <v>10</v>
      </c>
      <c r="I11" s="26" t="s">
        <v>11</v>
      </c>
      <c r="J11" s="26" t="s">
        <v>12</v>
      </c>
      <c r="K11" s="26" t="s">
        <v>13</v>
      </c>
      <c r="L11" s="26" t="s">
        <v>14</v>
      </c>
      <c r="M11" s="26" t="s">
        <v>15</v>
      </c>
      <c r="N11" s="26" t="s">
        <v>16</v>
      </c>
      <c r="O11" s="26" t="s">
        <v>17</v>
      </c>
      <c r="P11" s="26" t="s">
        <v>18</v>
      </c>
      <c r="Q11" s="1"/>
      <c r="R11" s="1"/>
    </row>
    <row r="12" spans="1:18" ht="15.75" x14ac:dyDescent="0.25">
      <c r="A12" s="8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1"/>
      <c r="R12" s="1"/>
    </row>
    <row r="13" spans="1:18" ht="16.5" thickBot="1" x14ac:dyDescent="0.3">
      <c r="A13" s="9" t="s">
        <v>19</v>
      </c>
      <c r="B13" s="46">
        <f>B14+B20+B30+B40+B48+B56+B66</f>
        <v>268643180</v>
      </c>
      <c r="C13" s="46">
        <f t="shared" ref="C13:J13" si="0">C14+C20+C30+C40+C48+C56+C66</f>
        <v>43296684.789999992</v>
      </c>
      <c r="D13" s="46">
        <f t="shared" si="0"/>
        <v>11082267.460000001</v>
      </c>
      <c r="E13" s="46">
        <f t="shared" si="0"/>
        <v>14259985.23</v>
      </c>
      <c r="F13" s="46">
        <f t="shared" si="0"/>
        <v>19054537.879999999</v>
      </c>
      <c r="G13" s="46">
        <f t="shared" si="0"/>
        <v>12757091</v>
      </c>
      <c r="H13" s="46">
        <f t="shared" si="0"/>
        <v>18107410.340000004</v>
      </c>
      <c r="I13" s="46">
        <f t="shared" si="0"/>
        <v>15710391.409999998</v>
      </c>
      <c r="J13" s="46">
        <f t="shared" si="0"/>
        <v>20214977.919999998</v>
      </c>
      <c r="K13" s="46">
        <f>K14+K20+K30+K40+K48+K56+K66</f>
        <v>26019140.530000001</v>
      </c>
      <c r="L13" s="46">
        <f>L14+L20+L30+L40+L48+L56+L66</f>
        <v>19606857.620000001</v>
      </c>
      <c r="M13" s="27">
        <v>0</v>
      </c>
      <c r="N13" s="27">
        <v>0</v>
      </c>
      <c r="O13" s="27">
        <v>0</v>
      </c>
      <c r="P13" s="27">
        <f>D13+E13+F13+G13+H13+I13+J13+K13+L13+M13+N13+O13</f>
        <v>156812659.38999999</v>
      </c>
      <c r="Q13" s="3"/>
      <c r="R13" s="5"/>
    </row>
    <row r="14" spans="1:18" ht="15.75" thickBot="1" x14ac:dyDescent="0.3">
      <c r="A14" s="9" t="s">
        <v>20</v>
      </c>
      <c r="B14" s="47">
        <f>B15+B16+B17+B18+B19</f>
        <v>170005941</v>
      </c>
      <c r="C14" s="47">
        <f t="shared" ref="C14:O14" si="1">C15+C16+C17+C18+C19</f>
        <v>30000</v>
      </c>
      <c r="D14" s="47">
        <f t="shared" si="1"/>
        <v>11082267.460000001</v>
      </c>
      <c r="E14" s="47">
        <f t="shared" si="1"/>
        <v>11594561.09</v>
      </c>
      <c r="F14" s="47">
        <f t="shared" si="1"/>
        <v>11454997.98</v>
      </c>
      <c r="G14" s="47">
        <f t="shared" si="1"/>
        <v>11592091.52</v>
      </c>
      <c r="H14" s="47">
        <f t="shared" si="1"/>
        <v>11572398.970000001</v>
      </c>
      <c r="I14" s="47">
        <f t="shared" si="1"/>
        <v>11731580.199999999</v>
      </c>
      <c r="J14" s="47">
        <f t="shared" si="1"/>
        <v>11725687.969999999</v>
      </c>
      <c r="K14" s="47">
        <f t="shared" si="1"/>
        <v>17531751.879999999</v>
      </c>
      <c r="L14" s="47">
        <f t="shared" si="1"/>
        <v>11540124.25</v>
      </c>
      <c r="M14" s="47">
        <f t="shared" si="1"/>
        <v>0</v>
      </c>
      <c r="N14" s="47">
        <f t="shared" si="1"/>
        <v>0</v>
      </c>
      <c r="O14" s="47">
        <f t="shared" si="1"/>
        <v>0</v>
      </c>
      <c r="P14" s="47">
        <f>D14+E14+F14+G14+H14+I14+J14+K14+L14+M14+N14+O14</f>
        <v>109825461.31999999</v>
      </c>
      <c r="Q14" s="21"/>
      <c r="R14" s="5"/>
    </row>
    <row r="15" spans="1:18" x14ac:dyDescent="0.25">
      <c r="A15" s="10" t="s">
        <v>21</v>
      </c>
      <c r="B15" s="49">
        <v>124842543</v>
      </c>
      <c r="C15" s="49">
        <v>-1709200</v>
      </c>
      <c r="D15" s="49">
        <v>8769861</v>
      </c>
      <c r="E15" s="49">
        <v>9149641.5700000003</v>
      </c>
      <c r="F15" s="49">
        <v>9006109.7300000004</v>
      </c>
      <c r="G15" s="49">
        <v>9112361</v>
      </c>
      <c r="H15" s="49">
        <v>9191411</v>
      </c>
      <c r="I15" s="29">
        <v>9248615.7699999996</v>
      </c>
      <c r="J15" s="29">
        <v>9225567.7899999991</v>
      </c>
      <c r="K15" s="29">
        <v>9113661</v>
      </c>
      <c r="L15" s="29">
        <v>9000661</v>
      </c>
      <c r="M15" s="29"/>
      <c r="N15" s="29"/>
      <c r="O15" s="29"/>
      <c r="P15" s="29">
        <f>D15+E15+F15+G15+H15+I15+J15+K15+L15+M15+N15+O15</f>
        <v>81817889.859999985</v>
      </c>
      <c r="Q15" s="1"/>
      <c r="R15" s="71"/>
    </row>
    <row r="16" spans="1:18" x14ac:dyDescent="0.25">
      <c r="A16" s="10" t="s">
        <v>22</v>
      </c>
      <c r="B16" s="49">
        <v>27965322</v>
      </c>
      <c r="C16" s="49">
        <v>1709200</v>
      </c>
      <c r="D16" s="49">
        <v>982600</v>
      </c>
      <c r="E16" s="49">
        <v>1092600</v>
      </c>
      <c r="F16" s="49">
        <v>1092600</v>
      </c>
      <c r="G16" s="49">
        <v>1092600</v>
      </c>
      <c r="H16" s="49">
        <v>982600</v>
      </c>
      <c r="I16" s="29">
        <v>1096600</v>
      </c>
      <c r="J16" s="5">
        <v>1100600</v>
      </c>
      <c r="K16" s="29">
        <v>7031112.8499999996</v>
      </c>
      <c r="L16" s="29">
        <v>1169470</v>
      </c>
      <c r="M16" s="29"/>
      <c r="N16" s="29"/>
      <c r="O16" s="29"/>
      <c r="P16" s="49">
        <f t="shared" ref="P16:P19" si="2">D16+E16+F16+G16+H16+I16+J16+K16+L16+M16+N16+O16</f>
        <v>15640782.85</v>
      </c>
      <c r="Q16" s="1"/>
      <c r="R16" s="71"/>
    </row>
    <row r="17" spans="1:18" x14ac:dyDescent="0.25">
      <c r="A17" s="11" t="s">
        <v>23</v>
      </c>
      <c r="B17" s="49">
        <v>350000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29">
        <v>21285.95</v>
      </c>
      <c r="K17" s="29"/>
      <c r="L17" s="29">
        <v>0</v>
      </c>
      <c r="M17" s="29"/>
      <c r="N17" s="29"/>
      <c r="O17" s="29"/>
      <c r="P17" s="49">
        <f t="shared" si="2"/>
        <v>21285.95</v>
      </c>
      <c r="Q17" s="1"/>
      <c r="R17" s="71"/>
    </row>
    <row r="18" spans="1:18" x14ac:dyDescent="0.25">
      <c r="A18" s="11" t="s">
        <v>24</v>
      </c>
      <c r="B18" s="49">
        <v>0</v>
      </c>
      <c r="C18" s="49">
        <v>30000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29"/>
      <c r="L18" s="29">
        <v>0</v>
      </c>
      <c r="M18" s="29"/>
      <c r="N18" s="29"/>
      <c r="O18" s="29"/>
      <c r="P18" s="49">
        <f t="shared" si="2"/>
        <v>0</v>
      </c>
      <c r="Q18" s="6"/>
      <c r="R18" s="6"/>
    </row>
    <row r="19" spans="1:18" ht="15.75" thickBot="1" x14ac:dyDescent="0.3">
      <c r="A19" s="11" t="s">
        <v>25</v>
      </c>
      <c r="B19" s="49">
        <v>16848076</v>
      </c>
      <c r="C19" s="49"/>
      <c r="D19" s="49">
        <v>1329806.46</v>
      </c>
      <c r="E19" s="49">
        <v>1352319.52</v>
      </c>
      <c r="F19" s="49">
        <v>1356288.25</v>
      </c>
      <c r="G19" s="49">
        <v>1387130.52</v>
      </c>
      <c r="H19" s="49">
        <v>1398387.97</v>
      </c>
      <c r="I19" s="29">
        <v>1386364.43</v>
      </c>
      <c r="J19" s="29">
        <v>1378234.23</v>
      </c>
      <c r="K19" s="29">
        <v>1386978.03</v>
      </c>
      <c r="L19" s="29">
        <v>1369993.25</v>
      </c>
      <c r="M19" s="29"/>
      <c r="N19" s="29"/>
      <c r="O19" s="29"/>
      <c r="P19" s="49">
        <f t="shared" si="2"/>
        <v>12345502.659999998</v>
      </c>
      <c r="Q19" s="1"/>
      <c r="R19" s="1"/>
    </row>
    <row r="20" spans="1:18" ht="15.75" thickBot="1" x14ac:dyDescent="0.3">
      <c r="A20" s="9" t="s">
        <v>26</v>
      </c>
      <c r="B20" s="47">
        <f>B21+B22+B23+B24+B25+B26+B27+B28+B29</f>
        <v>59286000</v>
      </c>
      <c r="C20" s="47">
        <f t="shared" ref="C20:O20" si="3">C21+C22+C23+C24+C25+C26+C27+C28+C29</f>
        <v>31700876.929999996</v>
      </c>
      <c r="D20" s="47">
        <f t="shared" si="3"/>
        <v>0</v>
      </c>
      <c r="E20" s="47">
        <f t="shared" si="3"/>
        <v>583859.96</v>
      </c>
      <c r="F20" s="47">
        <f t="shared" si="3"/>
        <v>4208137.91</v>
      </c>
      <c r="G20" s="47">
        <f t="shared" si="3"/>
        <v>895192.48</v>
      </c>
      <c r="H20" s="47">
        <f t="shared" si="3"/>
        <v>3845409.95</v>
      </c>
      <c r="I20" s="47">
        <f t="shared" si="3"/>
        <v>1689166.08</v>
      </c>
      <c r="J20" s="47">
        <f>J21+J22+J23+J24+J25+J26+J27+J28+J29</f>
        <v>6136333.1499999994</v>
      </c>
      <c r="K20" s="47">
        <f t="shared" si="3"/>
        <v>2806549.5</v>
      </c>
      <c r="L20" s="47">
        <f t="shared" si="3"/>
        <v>4761794.7699999996</v>
      </c>
      <c r="M20" s="47">
        <f t="shared" si="3"/>
        <v>0</v>
      </c>
      <c r="N20" s="47">
        <f t="shared" si="3"/>
        <v>0</v>
      </c>
      <c r="O20" s="47">
        <f t="shared" si="3"/>
        <v>0</v>
      </c>
      <c r="P20" s="47">
        <f>D20+E20+F20+G20+H20+I20+J20+K20+L20+M20+N20+O20</f>
        <v>24926443.800000001</v>
      </c>
      <c r="Q20" s="1"/>
      <c r="R20" s="5"/>
    </row>
    <row r="21" spans="1:18" x14ac:dyDescent="0.25">
      <c r="A21" s="10" t="s">
        <v>27</v>
      </c>
      <c r="B21" s="49">
        <v>18940000</v>
      </c>
      <c r="C21" s="50">
        <v>18094105.899999999</v>
      </c>
      <c r="D21" s="49">
        <v>0</v>
      </c>
      <c r="E21" s="49">
        <v>396039.96</v>
      </c>
      <c r="F21" s="49">
        <v>2863691.63</v>
      </c>
      <c r="G21" s="49">
        <v>267637.14</v>
      </c>
      <c r="H21" s="49">
        <v>1568392.7</v>
      </c>
      <c r="I21" s="29">
        <v>266416.01</v>
      </c>
      <c r="J21" s="29">
        <v>2971696.41</v>
      </c>
      <c r="K21" s="29">
        <v>1420000</v>
      </c>
      <c r="L21" s="49">
        <v>2081317.58</v>
      </c>
      <c r="M21" s="29"/>
      <c r="N21" s="29"/>
      <c r="O21" s="29"/>
      <c r="P21" s="49">
        <f t="shared" ref="P21:P29" si="4">D21+E21+F21+G21+H21+I21+J21+K21+L21+M21+N21+O21</f>
        <v>11835191.43</v>
      </c>
      <c r="Q21" s="1"/>
      <c r="R21" s="1"/>
    </row>
    <row r="22" spans="1:18" x14ac:dyDescent="0.25">
      <c r="A22" s="11" t="s">
        <v>28</v>
      </c>
      <c r="B22" s="51">
        <v>9750000</v>
      </c>
      <c r="C22" s="52">
        <v>-1500000</v>
      </c>
      <c r="D22" s="51">
        <v>0</v>
      </c>
      <c r="E22" s="51">
        <v>0</v>
      </c>
      <c r="F22" s="49">
        <v>34515</v>
      </c>
      <c r="G22" s="49">
        <v>354000</v>
      </c>
      <c r="H22" s="49">
        <v>179419</v>
      </c>
      <c r="I22" s="29">
        <v>545089.19999999995</v>
      </c>
      <c r="J22" s="29">
        <v>237770</v>
      </c>
      <c r="K22" s="29">
        <v>295000</v>
      </c>
      <c r="L22" s="29">
        <v>472000</v>
      </c>
      <c r="M22" s="29"/>
      <c r="N22" s="29"/>
      <c r="O22" s="29"/>
      <c r="P22" s="49">
        <f t="shared" si="4"/>
        <v>2117793.2000000002</v>
      </c>
      <c r="Q22" s="1"/>
      <c r="R22" s="1"/>
    </row>
    <row r="23" spans="1:18" x14ac:dyDescent="0.25">
      <c r="A23" s="10" t="s">
        <v>29</v>
      </c>
      <c r="B23" s="51">
        <v>1000000</v>
      </c>
      <c r="C23" s="45">
        <f>198912+135198</f>
        <v>334110</v>
      </c>
      <c r="D23" s="51">
        <v>0</v>
      </c>
      <c r="E23" s="51">
        <v>0</v>
      </c>
      <c r="F23" s="49">
        <v>22200</v>
      </c>
      <c r="G23" s="49">
        <v>0</v>
      </c>
      <c r="H23" s="49">
        <v>218912</v>
      </c>
      <c r="I23" s="29">
        <v>13500</v>
      </c>
      <c r="J23" s="29">
        <v>153598</v>
      </c>
      <c r="K23" s="29">
        <v>14500</v>
      </c>
      <c r="L23" s="29">
        <v>0</v>
      </c>
      <c r="M23" s="29"/>
      <c r="N23" s="29"/>
      <c r="O23" s="29"/>
      <c r="P23" s="49">
        <f t="shared" si="4"/>
        <v>422710</v>
      </c>
      <c r="Q23" s="1"/>
      <c r="R23" s="1"/>
    </row>
    <row r="24" spans="1:18" x14ac:dyDescent="0.25">
      <c r="A24" s="10" t="s">
        <v>30</v>
      </c>
      <c r="B24" s="51">
        <v>0</v>
      </c>
      <c r="C24" s="52">
        <f>175395.1+138749.62</f>
        <v>314144.71999999997</v>
      </c>
      <c r="D24" s="51">
        <v>0</v>
      </c>
      <c r="E24" s="51">
        <v>0</v>
      </c>
      <c r="F24" s="49">
        <v>0</v>
      </c>
      <c r="G24" s="49">
        <v>0</v>
      </c>
      <c r="H24" s="49">
        <v>138749.62</v>
      </c>
      <c r="I24" s="29"/>
      <c r="J24" s="29">
        <v>175395.1</v>
      </c>
      <c r="K24" s="29"/>
      <c r="L24" s="29">
        <v>0</v>
      </c>
      <c r="M24" s="29"/>
      <c r="N24" s="29"/>
      <c r="O24" s="29"/>
      <c r="P24" s="49">
        <f t="shared" si="4"/>
        <v>314144.71999999997</v>
      </c>
      <c r="Q24" s="1"/>
      <c r="R24" s="1"/>
    </row>
    <row r="25" spans="1:18" x14ac:dyDescent="0.25">
      <c r="A25" s="10" t="s">
        <v>31</v>
      </c>
      <c r="B25" s="51">
        <v>1100000</v>
      </c>
      <c r="C25" s="52">
        <v>1500000</v>
      </c>
      <c r="D25" s="51">
        <v>0</v>
      </c>
      <c r="E25" s="51">
        <v>0</v>
      </c>
      <c r="F25" s="49">
        <v>0</v>
      </c>
      <c r="G25" s="49">
        <v>0</v>
      </c>
      <c r="H25" s="49">
        <v>0</v>
      </c>
      <c r="I25" s="29">
        <v>156600.03</v>
      </c>
      <c r="J25" s="29"/>
      <c r="K25" s="29"/>
      <c r="L25" s="29">
        <v>0</v>
      </c>
      <c r="M25" s="29"/>
      <c r="N25" s="29"/>
      <c r="O25" s="29"/>
      <c r="P25" s="49">
        <f t="shared" si="4"/>
        <v>156600.03</v>
      </c>
      <c r="Q25" s="1"/>
      <c r="R25" s="1"/>
    </row>
    <row r="26" spans="1:18" x14ac:dyDescent="0.25">
      <c r="A26" s="10" t="s">
        <v>32</v>
      </c>
      <c r="B26" s="51">
        <v>500000</v>
      </c>
      <c r="C26" s="52">
        <v>500000</v>
      </c>
      <c r="D26" s="51">
        <v>0</v>
      </c>
      <c r="E26" s="51">
        <v>0</v>
      </c>
      <c r="F26" s="49">
        <v>0</v>
      </c>
      <c r="G26" s="49">
        <v>0</v>
      </c>
      <c r="H26" s="49">
        <v>94666.2</v>
      </c>
      <c r="I26" s="29">
        <v>28470</v>
      </c>
      <c r="J26" s="49">
        <v>55042</v>
      </c>
      <c r="K26" s="29">
        <v>417260</v>
      </c>
      <c r="L26" s="29">
        <v>109609.5</v>
      </c>
      <c r="M26" s="29"/>
      <c r="N26" s="29"/>
      <c r="O26" s="29"/>
      <c r="P26" s="49">
        <f t="shared" si="4"/>
        <v>705047.7</v>
      </c>
      <c r="Q26" s="1"/>
      <c r="R26" s="1"/>
    </row>
    <row r="27" spans="1:18" ht="44.45" customHeight="1" x14ac:dyDescent="0.25">
      <c r="A27" s="10" t="s">
        <v>33</v>
      </c>
      <c r="B27" s="51">
        <v>6694000</v>
      </c>
      <c r="C27" s="52">
        <v>4048460.01</v>
      </c>
      <c r="D27" s="51">
        <v>0</v>
      </c>
      <c r="E27" s="51">
        <v>0</v>
      </c>
      <c r="F27" s="49">
        <v>124005.08</v>
      </c>
      <c r="G27" s="49">
        <v>0</v>
      </c>
      <c r="H27" s="49">
        <v>1030505.73</v>
      </c>
      <c r="I27" s="29"/>
      <c r="J27" s="29">
        <v>1360000.08</v>
      </c>
      <c r="K27" s="29">
        <v>44840</v>
      </c>
      <c r="L27" s="29">
        <v>167914</v>
      </c>
      <c r="M27" s="29"/>
      <c r="N27" s="29"/>
      <c r="O27" s="29"/>
      <c r="P27" s="49">
        <f t="shared" si="4"/>
        <v>2727264.89</v>
      </c>
      <c r="Q27" s="1"/>
      <c r="R27" s="1"/>
    </row>
    <row r="28" spans="1:18" ht="28.5" x14ac:dyDescent="0.25">
      <c r="A28" s="10" t="s">
        <v>34</v>
      </c>
      <c r="B28" s="51">
        <v>17602000</v>
      </c>
      <c r="C28" s="52">
        <v>3814755.3000000007</v>
      </c>
      <c r="D28" s="51">
        <v>0</v>
      </c>
      <c r="E28" s="51">
        <v>187820</v>
      </c>
      <c r="F28" s="49">
        <v>622520</v>
      </c>
      <c r="G28" s="49">
        <v>34000</v>
      </c>
      <c r="H28" s="49">
        <v>365000</v>
      </c>
      <c r="I28" s="29">
        <v>153769</v>
      </c>
      <c r="J28" s="29">
        <v>794680</v>
      </c>
      <c r="K28" s="49">
        <v>333570</v>
      </c>
      <c r="L28" s="29">
        <v>484635.71</v>
      </c>
      <c r="M28" s="29"/>
      <c r="N28" s="29"/>
      <c r="O28" s="29"/>
      <c r="P28" s="49">
        <f t="shared" si="4"/>
        <v>2975994.71</v>
      </c>
      <c r="Q28" s="1"/>
      <c r="R28" s="1"/>
    </row>
    <row r="29" spans="1:18" ht="15.75" thickBot="1" x14ac:dyDescent="0.3">
      <c r="A29" s="11" t="s">
        <v>35</v>
      </c>
      <c r="B29" s="53">
        <v>3700000</v>
      </c>
      <c r="C29" s="54">
        <v>4595301</v>
      </c>
      <c r="D29" s="53">
        <v>0</v>
      </c>
      <c r="E29" s="53">
        <v>0</v>
      </c>
      <c r="F29" s="55">
        <v>541206.19999999995</v>
      </c>
      <c r="G29" s="55">
        <v>239555.34</v>
      </c>
      <c r="H29" s="55">
        <v>249764.7</v>
      </c>
      <c r="I29" s="34">
        <v>525321.84</v>
      </c>
      <c r="J29" s="34">
        <v>388151.56</v>
      </c>
      <c r="K29" s="49">
        <v>281379.5</v>
      </c>
      <c r="L29" s="34">
        <v>1446317.98</v>
      </c>
      <c r="M29" s="34"/>
      <c r="N29" s="34"/>
      <c r="O29" s="34"/>
      <c r="P29" s="49">
        <f t="shared" si="4"/>
        <v>3671697.12</v>
      </c>
      <c r="Q29" s="1"/>
      <c r="R29" s="1"/>
    </row>
    <row r="30" spans="1:18" ht="15.75" thickBot="1" x14ac:dyDescent="0.3">
      <c r="A30" s="9" t="s">
        <v>36</v>
      </c>
      <c r="B30" s="47">
        <f>B31+B32+B33+B34+B35+B36+B37+B38+B39</f>
        <v>19961139</v>
      </c>
      <c r="C30" s="47">
        <f t="shared" ref="C30:J30" si="5">C31+C32+C33+C34+C35+C36+C37+C38+C39</f>
        <v>1037600</v>
      </c>
      <c r="D30" s="47">
        <f t="shared" si="5"/>
        <v>0</v>
      </c>
      <c r="E30" s="47">
        <f t="shared" si="5"/>
        <v>1051424.18</v>
      </c>
      <c r="F30" s="47">
        <f t="shared" si="5"/>
        <v>2507719.16</v>
      </c>
      <c r="G30" s="47">
        <f t="shared" si="5"/>
        <v>269807</v>
      </c>
      <c r="H30" s="47">
        <f t="shared" si="5"/>
        <v>33925</v>
      </c>
      <c r="I30" s="47">
        <f t="shared" si="5"/>
        <v>2099119.85</v>
      </c>
      <c r="J30" s="47">
        <f t="shared" si="5"/>
        <v>665872.35</v>
      </c>
      <c r="K30" s="47">
        <f>K31+K32+K33+K34+K35+K36+K37+K38+K39</f>
        <v>2660933.08</v>
      </c>
      <c r="L30" s="47">
        <f t="shared" ref="L30:O30" si="6">L31+L32+L33+L34+L35+L36+L37+L38+L39</f>
        <v>3199070.8899999997</v>
      </c>
      <c r="M30" s="47">
        <f t="shared" si="6"/>
        <v>0</v>
      </c>
      <c r="N30" s="47">
        <f t="shared" si="6"/>
        <v>0</v>
      </c>
      <c r="O30" s="47">
        <f t="shared" si="6"/>
        <v>0</v>
      </c>
      <c r="P30" s="47">
        <f>D30+E30+F30+G30+H30+I30+J30+K30+L30+M30+N30+O30</f>
        <v>12487871.509999998</v>
      </c>
      <c r="Q30" s="1"/>
      <c r="R30" s="1"/>
    </row>
    <row r="31" spans="1:18" x14ac:dyDescent="0.25">
      <c r="A31" s="11" t="s">
        <v>37</v>
      </c>
      <c r="B31" s="51">
        <v>975935</v>
      </c>
      <c r="C31" s="50"/>
      <c r="D31" s="49">
        <v>0</v>
      </c>
      <c r="E31" s="49">
        <v>0</v>
      </c>
      <c r="F31" s="49">
        <v>174835.9</v>
      </c>
      <c r="G31" s="49">
        <v>0</v>
      </c>
      <c r="H31" s="49">
        <v>0</v>
      </c>
      <c r="I31" s="49">
        <v>0</v>
      </c>
      <c r="J31" s="49">
        <v>0</v>
      </c>
      <c r="K31" s="29">
        <v>67499.539999999994</v>
      </c>
      <c r="L31" s="29">
        <v>161786.99</v>
      </c>
      <c r="M31" s="29"/>
      <c r="N31" s="29"/>
      <c r="O31" s="29"/>
      <c r="P31" s="49">
        <f t="shared" ref="P31:P39" si="7">D31+E31+F31+G31+H31+I31+J31+K31+L31+M31+N31+O31</f>
        <v>404122.43</v>
      </c>
      <c r="Q31" s="1"/>
      <c r="R31" s="1"/>
    </row>
    <row r="32" spans="1:18" x14ac:dyDescent="0.25">
      <c r="A32" s="16" t="s">
        <v>38</v>
      </c>
      <c r="B32" s="51">
        <v>500000</v>
      </c>
      <c r="C32" s="52"/>
      <c r="D32" s="51">
        <v>0</v>
      </c>
      <c r="E32" s="51">
        <v>0</v>
      </c>
      <c r="F32" s="49">
        <v>7575.6</v>
      </c>
      <c r="G32" s="49">
        <v>0</v>
      </c>
      <c r="H32" s="49">
        <v>0</v>
      </c>
      <c r="I32" s="49">
        <v>0</v>
      </c>
      <c r="J32" s="49">
        <v>0</v>
      </c>
      <c r="K32" s="29"/>
      <c r="L32" s="29">
        <v>0</v>
      </c>
      <c r="M32" s="29"/>
      <c r="N32" s="29"/>
      <c r="O32" s="29"/>
      <c r="P32" s="49">
        <f t="shared" si="7"/>
        <v>7575.6</v>
      </c>
      <c r="Q32" s="1"/>
      <c r="R32" s="1"/>
    </row>
    <row r="33" spans="1:18" x14ac:dyDescent="0.25">
      <c r="A33" s="17" t="s">
        <v>39</v>
      </c>
      <c r="B33" s="51">
        <v>3201550</v>
      </c>
      <c r="C33" s="52">
        <v>10000</v>
      </c>
      <c r="D33" s="51">
        <v>0</v>
      </c>
      <c r="E33" s="51">
        <v>0</v>
      </c>
      <c r="F33" s="49">
        <v>903982.25</v>
      </c>
      <c r="G33" s="49">
        <v>22125</v>
      </c>
      <c r="H33" s="49">
        <v>33925</v>
      </c>
      <c r="I33" s="29">
        <v>73160</v>
      </c>
      <c r="J33" s="29"/>
      <c r="K33" s="29">
        <v>379517.5</v>
      </c>
      <c r="L33" s="29">
        <v>0</v>
      </c>
      <c r="M33" s="29"/>
      <c r="N33" s="29"/>
      <c r="O33" s="29"/>
      <c r="P33" s="49">
        <f t="shared" si="7"/>
        <v>1412709.75</v>
      </c>
      <c r="Q33" s="1"/>
      <c r="R33" s="1"/>
    </row>
    <row r="34" spans="1:18" x14ac:dyDescent="0.25">
      <c r="A34" s="16" t="s">
        <v>40</v>
      </c>
      <c r="B34" s="51"/>
      <c r="C34" s="52">
        <v>150000</v>
      </c>
      <c r="D34" s="51">
        <v>0</v>
      </c>
      <c r="E34" s="51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29"/>
      <c r="L34" s="29">
        <v>0</v>
      </c>
      <c r="M34" s="29"/>
      <c r="N34" s="29"/>
      <c r="O34" s="29"/>
      <c r="P34" s="49">
        <f t="shared" si="7"/>
        <v>0</v>
      </c>
      <c r="Q34" s="1"/>
      <c r="R34" s="1"/>
    </row>
    <row r="35" spans="1:18" x14ac:dyDescent="0.25">
      <c r="A35" s="17" t="s">
        <v>41</v>
      </c>
      <c r="B35" s="51">
        <v>907000</v>
      </c>
      <c r="C35" s="52"/>
      <c r="D35" s="51">
        <v>0</v>
      </c>
      <c r="E35" s="51">
        <v>0</v>
      </c>
      <c r="F35" s="49">
        <v>2006</v>
      </c>
      <c r="G35" s="49">
        <v>0</v>
      </c>
      <c r="H35" s="49">
        <v>0</v>
      </c>
      <c r="I35" s="29">
        <v>116448.54</v>
      </c>
      <c r="J35" s="29">
        <v>0</v>
      </c>
      <c r="K35" s="29">
        <v>22715</v>
      </c>
      <c r="L35" s="29">
        <v>0</v>
      </c>
      <c r="M35" s="29"/>
      <c r="N35" s="29"/>
      <c r="O35" s="29"/>
      <c r="P35" s="49">
        <f t="shared" si="7"/>
        <v>141169.53999999998</v>
      </c>
      <c r="Q35" s="1"/>
      <c r="R35" s="1"/>
    </row>
    <row r="36" spans="1:18" ht="28.5" x14ac:dyDescent="0.25">
      <c r="A36" s="16" t="s">
        <v>42</v>
      </c>
      <c r="B36" s="51">
        <v>1357000</v>
      </c>
      <c r="C36" s="52">
        <v>20000</v>
      </c>
      <c r="D36" s="51">
        <v>0</v>
      </c>
      <c r="E36" s="51">
        <v>0</v>
      </c>
      <c r="F36" s="49">
        <v>60224.13</v>
      </c>
      <c r="G36" s="49">
        <v>114814</v>
      </c>
      <c r="H36" s="49">
        <v>0</v>
      </c>
      <c r="I36" s="29">
        <v>14894.43</v>
      </c>
      <c r="J36" s="29">
        <v>2792.5</v>
      </c>
      <c r="K36" s="29">
        <v>855407.6</v>
      </c>
      <c r="L36" s="29">
        <v>104784</v>
      </c>
      <c r="M36" s="29"/>
      <c r="N36" s="29"/>
      <c r="O36" s="29"/>
      <c r="P36" s="49">
        <f t="shared" si="7"/>
        <v>1152916.6599999999</v>
      </c>
      <c r="Q36" s="1"/>
      <c r="R36" s="5"/>
    </row>
    <row r="37" spans="1:18" ht="28.5" x14ac:dyDescent="0.25">
      <c r="A37" s="16" t="s">
        <v>43</v>
      </c>
      <c r="B37" s="51">
        <v>6995754</v>
      </c>
      <c r="C37" s="52">
        <v>160000</v>
      </c>
      <c r="D37" s="51">
        <v>0</v>
      </c>
      <c r="E37" s="51">
        <v>1042130.5</v>
      </c>
      <c r="F37" s="49">
        <v>648970</v>
      </c>
      <c r="G37" s="49">
        <v>0</v>
      </c>
      <c r="H37" s="49">
        <v>0</v>
      </c>
      <c r="I37" s="49">
        <v>1079529.27</v>
      </c>
      <c r="J37" s="29">
        <v>663079.85</v>
      </c>
      <c r="K37" s="29">
        <v>6694.96</v>
      </c>
      <c r="L37" s="29">
        <v>1600000</v>
      </c>
      <c r="M37" s="29"/>
      <c r="N37" s="29"/>
      <c r="O37" s="29"/>
      <c r="P37" s="49">
        <f t="shared" si="7"/>
        <v>5040404.58</v>
      </c>
      <c r="Q37" s="5"/>
      <c r="R37" s="1"/>
    </row>
    <row r="38" spans="1:18" ht="28.5" x14ac:dyDescent="0.25">
      <c r="A38" s="16" t="s">
        <v>44</v>
      </c>
      <c r="B38" s="51"/>
      <c r="C38" s="52"/>
      <c r="D38" s="51">
        <v>0</v>
      </c>
      <c r="E38" s="51"/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29"/>
      <c r="L38" s="29"/>
      <c r="M38" s="29"/>
      <c r="N38" s="29"/>
      <c r="O38" s="29"/>
      <c r="P38" s="49">
        <f t="shared" si="7"/>
        <v>0</v>
      </c>
      <c r="Q38" s="1"/>
      <c r="R38" s="1"/>
    </row>
    <row r="39" spans="1:18" ht="15.75" thickBot="1" x14ac:dyDescent="0.3">
      <c r="A39" s="16" t="s">
        <v>45</v>
      </c>
      <c r="B39" s="55">
        <v>6023900</v>
      </c>
      <c r="C39" s="56">
        <v>697600</v>
      </c>
      <c r="D39" s="55">
        <v>0</v>
      </c>
      <c r="E39" s="55">
        <v>9293.68</v>
      </c>
      <c r="F39" s="55">
        <v>710125.28</v>
      </c>
      <c r="G39" s="55">
        <v>132868</v>
      </c>
      <c r="H39" s="55">
        <v>0</v>
      </c>
      <c r="I39" s="34">
        <v>815087.61</v>
      </c>
      <c r="J39" s="34">
        <v>0</v>
      </c>
      <c r="K39" s="34">
        <v>1329098.48</v>
      </c>
      <c r="L39" s="34">
        <v>1332499.8999999999</v>
      </c>
      <c r="M39" s="34"/>
      <c r="N39" s="34"/>
      <c r="O39" s="34"/>
      <c r="P39" s="49">
        <f t="shared" si="7"/>
        <v>4328972.9499999993</v>
      </c>
      <c r="Q39" s="1"/>
      <c r="R39" s="1"/>
    </row>
    <row r="40" spans="1:18" ht="15.75" thickBot="1" x14ac:dyDescent="0.3">
      <c r="A40" s="9" t="s">
        <v>46</v>
      </c>
      <c r="B40" s="47">
        <f>B41+B42+B43+B44+B45+B46+B47</f>
        <v>0</v>
      </c>
      <c r="C40" s="47">
        <f>C41+C42+C43+C44+C45+C46+C47</f>
        <v>0</v>
      </c>
      <c r="D40" s="47">
        <f t="shared" ref="D40:O40" si="8">D41+D42+D43+D44+D45+D46+D47</f>
        <v>0</v>
      </c>
      <c r="E40" s="47">
        <f t="shared" si="8"/>
        <v>0</v>
      </c>
      <c r="F40" s="47">
        <f t="shared" si="8"/>
        <v>0</v>
      </c>
      <c r="G40" s="47">
        <f t="shared" si="8"/>
        <v>0</v>
      </c>
      <c r="H40" s="47">
        <f t="shared" si="8"/>
        <v>0</v>
      </c>
      <c r="I40" s="47">
        <f t="shared" si="8"/>
        <v>0</v>
      </c>
      <c r="J40" s="47">
        <f t="shared" si="8"/>
        <v>0</v>
      </c>
      <c r="K40" s="47">
        <f t="shared" si="8"/>
        <v>0</v>
      </c>
      <c r="L40" s="47">
        <f t="shared" si="8"/>
        <v>0</v>
      </c>
      <c r="M40" s="47">
        <f t="shared" si="8"/>
        <v>0</v>
      </c>
      <c r="N40" s="47">
        <f t="shared" si="8"/>
        <v>0</v>
      </c>
      <c r="O40" s="47">
        <f t="shared" si="8"/>
        <v>0</v>
      </c>
      <c r="P40" s="48">
        <f>D40+E40+F40+G40+H40+I40</f>
        <v>0</v>
      </c>
      <c r="Q40" s="4"/>
      <c r="R40" s="4"/>
    </row>
    <row r="41" spans="1:18" ht="28.5" x14ac:dyDescent="0.25">
      <c r="A41" s="10" t="s">
        <v>47</v>
      </c>
      <c r="B41" s="49">
        <v>0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29"/>
      <c r="M41" s="29"/>
      <c r="N41" s="29"/>
      <c r="O41" s="29"/>
      <c r="P41" s="49">
        <f>D41+E41+F41+G41+H41+I41</f>
        <v>0</v>
      </c>
      <c r="Q41" s="1"/>
      <c r="R41" s="1"/>
    </row>
    <row r="42" spans="1:18" ht="28.5" x14ac:dyDescent="0.25">
      <c r="A42" s="10" t="s">
        <v>48</v>
      </c>
      <c r="B42" s="49">
        <v>0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9"/>
      <c r="M42" s="29"/>
      <c r="N42" s="29"/>
      <c r="O42" s="29"/>
      <c r="P42" s="49">
        <f t="shared" ref="P42:P47" si="9">D42+E42+F42+G42+H42+I42</f>
        <v>0</v>
      </c>
      <c r="Q42" s="1"/>
      <c r="R42" s="1"/>
    </row>
    <row r="43" spans="1:18" ht="28.5" x14ac:dyDescent="0.25">
      <c r="A43" s="10" t="s">
        <v>49</v>
      </c>
      <c r="B43" s="49">
        <v>0</v>
      </c>
      <c r="C43" s="49">
        <v>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29"/>
      <c r="M43" s="29"/>
      <c r="N43" s="29"/>
      <c r="O43" s="29"/>
      <c r="P43" s="49">
        <f t="shared" si="9"/>
        <v>0</v>
      </c>
      <c r="Q43" s="1"/>
      <c r="R43" s="1"/>
    </row>
    <row r="44" spans="1:18" ht="28.5" x14ac:dyDescent="0.25">
      <c r="A44" s="10" t="s">
        <v>50</v>
      </c>
      <c r="B44" s="49">
        <v>0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29"/>
      <c r="M44" s="29"/>
      <c r="N44" s="29"/>
      <c r="O44" s="29"/>
      <c r="P44" s="49">
        <f t="shared" si="9"/>
        <v>0</v>
      </c>
      <c r="Q44" s="1"/>
      <c r="R44" s="1"/>
    </row>
    <row r="45" spans="1:18" ht="28.5" x14ac:dyDescent="0.25">
      <c r="A45" s="10" t="s">
        <v>51</v>
      </c>
      <c r="B45" s="49">
        <v>0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29"/>
      <c r="M45" s="29"/>
      <c r="N45" s="29"/>
      <c r="O45" s="29"/>
      <c r="P45" s="49">
        <f t="shared" si="9"/>
        <v>0</v>
      </c>
      <c r="Q45" s="1"/>
      <c r="R45" s="1"/>
    </row>
    <row r="46" spans="1:18" ht="28.5" x14ac:dyDescent="0.25">
      <c r="A46" s="10" t="s">
        <v>52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31"/>
      <c r="M46" s="31"/>
      <c r="N46" s="31"/>
      <c r="O46" s="31"/>
      <c r="P46" s="49">
        <f t="shared" si="9"/>
        <v>0</v>
      </c>
      <c r="Q46" s="1"/>
      <c r="R46" s="1"/>
    </row>
    <row r="47" spans="1:18" ht="29.25" thickBot="1" x14ac:dyDescent="0.3">
      <c r="A47" s="10" t="s">
        <v>53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34"/>
      <c r="M47" s="34"/>
      <c r="N47" s="34"/>
      <c r="O47" s="34"/>
      <c r="P47" s="49">
        <f t="shared" si="9"/>
        <v>0</v>
      </c>
      <c r="Q47" s="1"/>
      <c r="R47" s="1"/>
    </row>
    <row r="48" spans="1:18" ht="15.75" thickBot="1" x14ac:dyDescent="0.3">
      <c r="A48" s="9" t="s">
        <v>54</v>
      </c>
      <c r="B48" s="47">
        <f>B49+B50+B51+B52+B53+B54+B55</f>
        <v>0</v>
      </c>
      <c r="C48" s="47">
        <f t="shared" ref="C48:O48" si="10">C49+C50+C51+C52+C53+C54+C55</f>
        <v>0</v>
      </c>
      <c r="D48" s="47">
        <f t="shared" si="10"/>
        <v>0</v>
      </c>
      <c r="E48" s="47">
        <f t="shared" si="10"/>
        <v>0</v>
      </c>
      <c r="F48" s="47">
        <f t="shared" si="10"/>
        <v>0</v>
      </c>
      <c r="G48" s="47">
        <f t="shared" si="10"/>
        <v>0</v>
      </c>
      <c r="H48" s="47">
        <f t="shared" si="10"/>
        <v>0</v>
      </c>
      <c r="I48" s="47">
        <f t="shared" si="10"/>
        <v>0</v>
      </c>
      <c r="J48" s="47">
        <f t="shared" si="10"/>
        <v>0</v>
      </c>
      <c r="K48" s="47">
        <f t="shared" si="10"/>
        <v>0</v>
      </c>
      <c r="L48" s="47">
        <f t="shared" si="10"/>
        <v>0</v>
      </c>
      <c r="M48" s="47">
        <f t="shared" si="10"/>
        <v>0</v>
      </c>
      <c r="N48" s="47">
        <f t="shared" si="10"/>
        <v>0</v>
      </c>
      <c r="O48" s="47">
        <f t="shared" si="10"/>
        <v>0</v>
      </c>
      <c r="P48" s="48">
        <f>D48+E48+F48+G48+H48+I48</f>
        <v>0</v>
      </c>
      <c r="Q48" s="1"/>
      <c r="R48" s="1"/>
    </row>
    <row r="49" spans="1:18" ht="28.5" x14ac:dyDescent="0.25">
      <c r="A49" s="10" t="s">
        <v>55</v>
      </c>
      <c r="B49" s="49">
        <v>0</v>
      </c>
      <c r="C49" s="49">
        <v>0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29"/>
      <c r="M49" s="29"/>
      <c r="N49" s="29"/>
      <c r="O49" s="29"/>
      <c r="P49" s="49">
        <f>D49+E49+F49+G49+H49+I49</f>
        <v>0</v>
      </c>
      <c r="Q49" s="1"/>
      <c r="R49" s="1"/>
    </row>
    <row r="50" spans="1:18" ht="28.5" x14ac:dyDescent="0.25">
      <c r="A50" s="10" t="s">
        <v>56</v>
      </c>
      <c r="B50" s="49">
        <v>0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29"/>
      <c r="M50" s="29"/>
      <c r="N50" s="29"/>
      <c r="O50" s="29"/>
      <c r="P50" s="49">
        <f t="shared" ref="P50:P55" si="11">D50+E50+F50+G50+H50+I50</f>
        <v>0</v>
      </c>
      <c r="Q50" s="1"/>
      <c r="R50" s="1"/>
    </row>
    <row r="51" spans="1:18" ht="28.5" x14ac:dyDescent="0.25">
      <c r="A51" s="10" t="s">
        <v>57</v>
      </c>
      <c r="B51" s="49">
        <v>0</v>
      </c>
      <c r="C51" s="49">
        <v>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9"/>
      <c r="M51" s="29"/>
      <c r="N51" s="29"/>
      <c r="O51" s="29"/>
      <c r="P51" s="49">
        <f t="shared" si="11"/>
        <v>0</v>
      </c>
      <c r="Q51" s="1"/>
      <c r="R51" s="1"/>
    </row>
    <row r="52" spans="1:18" ht="28.5" x14ac:dyDescent="0.25">
      <c r="A52" s="10" t="s">
        <v>58</v>
      </c>
      <c r="B52" s="49">
        <v>0</v>
      </c>
      <c r="C52" s="49">
        <v>0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29"/>
      <c r="M52" s="29"/>
      <c r="N52" s="29"/>
      <c r="O52" s="29"/>
      <c r="P52" s="49">
        <f t="shared" si="11"/>
        <v>0</v>
      </c>
      <c r="Q52" s="1"/>
      <c r="R52" s="1"/>
    </row>
    <row r="53" spans="1:18" ht="28.5" x14ac:dyDescent="0.25">
      <c r="A53" s="10" t="s">
        <v>59</v>
      </c>
      <c r="B53" s="49">
        <v>0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29"/>
      <c r="M53" s="29"/>
      <c r="N53" s="29"/>
      <c r="O53" s="29"/>
      <c r="P53" s="49">
        <f t="shared" si="11"/>
        <v>0</v>
      </c>
      <c r="Q53" s="1"/>
      <c r="R53" s="1"/>
    </row>
    <row r="54" spans="1:18" ht="28.5" x14ac:dyDescent="0.25">
      <c r="A54" s="10" t="s">
        <v>60</v>
      </c>
      <c r="B54" s="49">
        <v>0</v>
      </c>
      <c r="C54" s="49">
        <v>0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>
        <v>0</v>
      </c>
      <c r="K54" s="49">
        <v>0</v>
      </c>
      <c r="L54" s="31"/>
      <c r="M54" s="31"/>
      <c r="N54" s="31"/>
      <c r="O54" s="31"/>
      <c r="P54" s="49">
        <f t="shared" si="11"/>
        <v>0</v>
      </c>
      <c r="Q54" s="1"/>
      <c r="R54" s="1"/>
    </row>
    <row r="55" spans="1:18" ht="29.25" thickBot="1" x14ac:dyDescent="0.3">
      <c r="A55" s="10" t="s">
        <v>61</v>
      </c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31"/>
      <c r="M55" s="31"/>
      <c r="N55" s="31"/>
      <c r="O55" s="31"/>
      <c r="P55" s="49">
        <f t="shared" si="11"/>
        <v>0</v>
      </c>
      <c r="Q55" s="1"/>
      <c r="R55" s="1"/>
    </row>
    <row r="56" spans="1:18" ht="29.25" thickBot="1" x14ac:dyDescent="0.3">
      <c r="A56" s="9" t="s">
        <v>62</v>
      </c>
      <c r="B56" s="47">
        <f>B57+B58+B59+B60+B61+B62+B63+B64+B65</f>
        <v>11390100</v>
      </c>
      <c r="C56" s="47">
        <f>C57+C58+C59+C60+C61+C62+C63+C64+C65</f>
        <v>6480400</v>
      </c>
      <c r="D56" s="47">
        <f t="shared" ref="D56:L56" si="12">D57+D58+D59+D60+D61+D62+D63+D64+D65</f>
        <v>0</v>
      </c>
      <c r="E56" s="47">
        <f t="shared" si="12"/>
        <v>1030140</v>
      </c>
      <c r="F56" s="47">
        <f t="shared" si="12"/>
        <v>883682.83</v>
      </c>
      <c r="G56" s="47">
        <f t="shared" si="12"/>
        <v>0</v>
      </c>
      <c r="H56" s="47">
        <f t="shared" si="12"/>
        <v>2655676.42</v>
      </c>
      <c r="I56" s="47">
        <f t="shared" si="12"/>
        <v>190525.28</v>
      </c>
      <c r="J56" s="47">
        <f t="shared" si="12"/>
        <v>18585</v>
      </c>
      <c r="K56" s="47">
        <f t="shared" si="12"/>
        <v>3019906.07</v>
      </c>
      <c r="L56" s="47">
        <f t="shared" si="12"/>
        <v>105867.71</v>
      </c>
      <c r="M56" s="28"/>
      <c r="N56" s="28"/>
      <c r="O56" s="28"/>
      <c r="P56" s="47">
        <f>D56+E56+F56+G56+H56+I56+J56+K56+L56+M56+N56+O56</f>
        <v>7904383.3099999996</v>
      </c>
      <c r="Q56" s="1"/>
      <c r="R56" s="1"/>
    </row>
    <row r="57" spans="1:18" x14ac:dyDescent="0.25">
      <c r="A57" s="10" t="s">
        <v>63</v>
      </c>
      <c r="B57" s="55">
        <v>2537000</v>
      </c>
      <c r="C57" s="56">
        <v>5080400</v>
      </c>
      <c r="D57" s="55">
        <v>0</v>
      </c>
      <c r="E57" s="55">
        <v>0</v>
      </c>
      <c r="F57" s="55">
        <v>28056.33</v>
      </c>
      <c r="G57" s="55">
        <v>0</v>
      </c>
      <c r="H57" s="55">
        <v>18076.419999999998</v>
      </c>
      <c r="I57" s="34">
        <v>190525.28</v>
      </c>
      <c r="J57" s="34">
        <v>18585</v>
      </c>
      <c r="K57" s="34">
        <v>3019906.07</v>
      </c>
      <c r="L57" s="34"/>
      <c r="M57" s="34"/>
      <c r="N57" s="34"/>
      <c r="O57" s="34"/>
      <c r="P57" s="49">
        <f t="shared" ref="P57:P65" si="13">D57+E57+F57+G57+H57+I57+J57+K57+L57+M57+N57+O57</f>
        <v>3275149.0999999996</v>
      </c>
      <c r="Q57" s="1"/>
      <c r="R57" s="1"/>
    </row>
    <row r="58" spans="1:18" ht="28.5" x14ac:dyDescent="0.25">
      <c r="A58" s="10" t="s">
        <v>64</v>
      </c>
      <c r="B58" s="51">
        <v>200000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31">
        <v>0</v>
      </c>
      <c r="L58" s="31"/>
      <c r="M58" s="31"/>
      <c r="N58" s="31"/>
      <c r="O58" s="31"/>
      <c r="P58" s="49">
        <f t="shared" si="13"/>
        <v>0</v>
      </c>
      <c r="Q58" s="1"/>
      <c r="R58" s="1"/>
    </row>
    <row r="59" spans="1:18" ht="28.5" x14ac:dyDescent="0.25">
      <c r="A59" s="10" t="s">
        <v>65</v>
      </c>
      <c r="B59" s="51">
        <v>0</v>
      </c>
      <c r="C59" s="51">
        <v>0</v>
      </c>
      <c r="D59" s="51">
        <v>0</v>
      </c>
      <c r="E59" s="51">
        <v>0</v>
      </c>
      <c r="F59" s="51">
        <v>0</v>
      </c>
      <c r="G59" s="51">
        <v>0</v>
      </c>
      <c r="H59" s="51">
        <v>0</v>
      </c>
      <c r="I59" s="51">
        <v>0</v>
      </c>
      <c r="J59" s="51">
        <v>0</v>
      </c>
      <c r="K59" s="29">
        <v>0</v>
      </c>
      <c r="L59" s="29"/>
      <c r="M59" s="29"/>
      <c r="N59" s="29"/>
      <c r="O59" s="29"/>
      <c r="P59" s="49">
        <f t="shared" si="13"/>
        <v>0</v>
      </c>
      <c r="Q59" s="1"/>
      <c r="R59" s="1"/>
    </row>
    <row r="60" spans="1:18" ht="28.5" x14ac:dyDescent="0.25">
      <c r="A60" s="10" t="s">
        <v>66</v>
      </c>
      <c r="B60" s="51">
        <v>5500000</v>
      </c>
      <c r="C60" s="51">
        <v>0</v>
      </c>
      <c r="D60" s="51">
        <v>0</v>
      </c>
      <c r="E60" s="51">
        <v>0</v>
      </c>
      <c r="F60" s="49">
        <v>0</v>
      </c>
      <c r="G60" s="49">
        <v>0</v>
      </c>
      <c r="H60" s="49">
        <v>2637600</v>
      </c>
      <c r="I60" s="29">
        <v>0</v>
      </c>
      <c r="J60" s="29">
        <v>0</v>
      </c>
      <c r="K60" s="29">
        <v>0</v>
      </c>
      <c r="L60" s="29"/>
      <c r="M60" s="29"/>
      <c r="N60" s="29"/>
      <c r="O60" s="29"/>
      <c r="P60" s="49">
        <f t="shared" si="13"/>
        <v>2637600</v>
      </c>
      <c r="Q60" s="1"/>
      <c r="R60" s="1"/>
    </row>
    <row r="61" spans="1:18" ht="28.5" x14ac:dyDescent="0.25">
      <c r="A61" s="10" t="s">
        <v>67</v>
      </c>
      <c r="B61" s="51">
        <v>2817500</v>
      </c>
      <c r="C61" s="51">
        <v>250000</v>
      </c>
      <c r="D61" s="51">
        <v>0</v>
      </c>
      <c r="E61" s="51">
        <v>1030140</v>
      </c>
      <c r="F61" s="49">
        <v>855626.5</v>
      </c>
      <c r="G61" s="49">
        <v>0</v>
      </c>
      <c r="H61" s="49">
        <v>0</v>
      </c>
      <c r="I61" s="29">
        <v>0</v>
      </c>
      <c r="J61" s="29">
        <v>0</v>
      </c>
      <c r="K61" s="29">
        <v>0</v>
      </c>
      <c r="L61" s="29">
        <v>105867.71</v>
      </c>
      <c r="M61" s="29"/>
      <c r="N61" s="29"/>
      <c r="O61" s="29"/>
      <c r="P61" s="49">
        <f t="shared" si="13"/>
        <v>1991634.21</v>
      </c>
      <c r="Q61" s="1"/>
      <c r="R61" s="1"/>
    </row>
    <row r="62" spans="1:18" x14ac:dyDescent="0.25">
      <c r="A62" s="10" t="s">
        <v>68</v>
      </c>
      <c r="B62" s="51"/>
      <c r="C62" s="51">
        <v>1150000</v>
      </c>
      <c r="D62" s="51">
        <v>0</v>
      </c>
      <c r="E62" s="51">
        <v>0</v>
      </c>
      <c r="F62" s="49">
        <v>0</v>
      </c>
      <c r="G62" s="49">
        <v>0</v>
      </c>
      <c r="H62" s="49">
        <v>0</v>
      </c>
      <c r="I62" s="49">
        <v>0</v>
      </c>
      <c r="J62" s="49">
        <v>0</v>
      </c>
      <c r="K62" s="29">
        <v>0</v>
      </c>
      <c r="L62" s="29"/>
      <c r="M62" s="29"/>
      <c r="N62" s="29"/>
      <c r="O62" s="29"/>
      <c r="P62" s="49">
        <f t="shared" si="13"/>
        <v>0</v>
      </c>
      <c r="Q62" s="1"/>
      <c r="R62" s="1"/>
    </row>
    <row r="63" spans="1:18" x14ac:dyDescent="0.25">
      <c r="A63" s="10" t="s">
        <v>69</v>
      </c>
      <c r="B63" s="51">
        <v>35600</v>
      </c>
      <c r="C63" s="51">
        <v>0</v>
      </c>
      <c r="D63" s="51">
        <v>0</v>
      </c>
      <c r="E63" s="51">
        <v>0</v>
      </c>
      <c r="F63" s="51">
        <v>0</v>
      </c>
      <c r="G63" s="51">
        <v>0</v>
      </c>
      <c r="H63" s="51">
        <v>0</v>
      </c>
      <c r="I63" s="51">
        <v>0</v>
      </c>
      <c r="J63" s="51">
        <v>0</v>
      </c>
      <c r="K63" s="29">
        <v>0</v>
      </c>
      <c r="L63" s="29"/>
      <c r="M63" s="29"/>
      <c r="N63" s="29"/>
      <c r="O63" s="29"/>
      <c r="P63" s="49">
        <f t="shared" si="13"/>
        <v>0</v>
      </c>
      <c r="Q63" s="1"/>
      <c r="R63" s="1"/>
    </row>
    <row r="64" spans="1:18" x14ac:dyDescent="0.25">
      <c r="A64" s="10" t="s">
        <v>70</v>
      </c>
      <c r="B64" s="51">
        <v>300000</v>
      </c>
      <c r="C64" s="51">
        <v>0</v>
      </c>
      <c r="D64" s="51">
        <v>0</v>
      </c>
      <c r="E64" s="51">
        <v>0</v>
      </c>
      <c r="F64" s="51">
        <v>0</v>
      </c>
      <c r="G64" s="51">
        <v>0</v>
      </c>
      <c r="H64" s="51">
        <v>0</v>
      </c>
      <c r="I64" s="51">
        <v>0</v>
      </c>
      <c r="J64" s="51">
        <v>0</v>
      </c>
      <c r="K64" s="29">
        <v>0</v>
      </c>
      <c r="L64" s="29"/>
      <c r="M64" s="29"/>
      <c r="N64" s="29"/>
      <c r="O64" s="29"/>
      <c r="P64" s="49">
        <f t="shared" si="13"/>
        <v>0</v>
      </c>
      <c r="Q64" s="1"/>
      <c r="R64" s="1"/>
    </row>
    <row r="65" spans="1:18" ht="29.25" thickBot="1" x14ac:dyDescent="0.3">
      <c r="A65" s="10" t="s">
        <v>71</v>
      </c>
      <c r="B65" s="55">
        <v>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34">
        <v>0</v>
      </c>
      <c r="L65" s="34"/>
      <c r="M65" s="34"/>
      <c r="N65" s="34"/>
      <c r="O65" s="34"/>
      <c r="P65" s="49">
        <f t="shared" si="13"/>
        <v>0</v>
      </c>
      <c r="Q65" s="1"/>
      <c r="R65" s="1"/>
    </row>
    <row r="66" spans="1:18" ht="15.75" thickBot="1" x14ac:dyDescent="0.3">
      <c r="A66" s="9" t="s">
        <v>72</v>
      </c>
      <c r="B66" s="70">
        <f>B67+B68+B69+B70</f>
        <v>8000000</v>
      </c>
      <c r="C66" s="70">
        <f t="shared" ref="C66:O66" si="14">C67+C68+C69+C70</f>
        <v>4047807.8600000003</v>
      </c>
      <c r="D66" s="70">
        <f t="shared" si="14"/>
        <v>0</v>
      </c>
      <c r="E66" s="70">
        <f t="shared" si="14"/>
        <v>0</v>
      </c>
      <c r="F66" s="70">
        <f t="shared" si="14"/>
        <v>0</v>
      </c>
      <c r="G66" s="70">
        <f t="shared" si="14"/>
        <v>0</v>
      </c>
      <c r="H66" s="70">
        <f t="shared" si="14"/>
        <v>0</v>
      </c>
      <c r="I66" s="70">
        <f t="shared" si="14"/>
        <v>0</v>
      </c>
      <c r="J66" s="70">
        <f t="shared" si="14"/>
        <v>1668499.45</v>
      </c>
      <c r="K66" s="70">
        <f t="shared" si="14"/>
        <v>0</v>
      </c>
      <c r="L66" s="70">
        <f t="shared" si="14"/>
        <v>0</v>
      </c>
      <c r="M66" s="70">
        <f t="shared" si="14"/>
        <v>0</v>
      </c>
      <c r="N66" s="70">
        <f t="shared" si="14"/>
        <v>0</v>
      </c>
      <c r="O66" s="70">
        <f t="shared" si="14"/>
        <v>0</v>
      </c>
      <c r="P66" s="70">
        <f>D66+E66+F66+G66+H66+I66+J66+K66+L66+M66+N66+O66</f>
        <v>1668499.45</v>
      </c>
      <c r="Q66" s="1"/>
      <c r="R66" s="1"/>
    </row>
    <row r="67" spans="1:18" x14ac:dyDescent="0.25">
      <c r="A67" s="10" t="s">
        <v>73</v>
      </c>
      <c r="B67" s="49">
        <v>8000000</v>
      </c>
      <c r="C67" s="49">
        <v>-76605.59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9">
        <v>0</v>
      </c>
      <c r="J67" s="29">
        <v>1668499.45</v>
      </c>
      <c r="K67" s="29">
        <v>0</v>
      </c>
      <c r="L67" s="29"/>
      <c r="M67" s="29"/>
      <c r="N67" s="29"/>
      <c r="O67" s="29"/>
      <c r="P67" s="49">
        <f t="shared" ref="P67:P70" si="15">D67+E67+F67+G67+H67+I67+J67+K67+L67+M67+N67+O67</f>
        <v>1668499.45</v>
      </c>
      <c r="Q67" s="1"/>
      <c r="R67" s="1"/>
    </row>
    <row r="68" spans="1:18" x14ac:dyDescent="0.25">
      <c r="A68" s="10" t="s">
        <v>74</v>
      </c>
      <c r="B68" s="51">
        <v>0</v>
      </c>
      <c r="C68" s="51">
        <v>4124413.45</v>
      </c>
      <c r="D68" s="51">
        <v>0</v>
      </c>
      <c r="E68" s="51">
        <v>0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29">
        <v>0</v>
      </c>
      <c r="L68" s="29"/>
      <c r="M68" s="29"/>
      <c r="N68" s="29"/>
      <c r="O68" s="29"/>
      <c r="P68" s="49">
        <f t="shared" si="15"/>
        <v>0</v>
      </c>
      <c r="Q68" s="1"/>
      <c r="R68" s="1"/>
    </row>
    <row r="69" spans="1:18" ht="30" customHeight="1" x14ac:dyDescent="0.25">
      <c r="A69" s="10" t="s">
        <v>75</v>
      </c>
      <c r="B69" s="49">
        <v>0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29">
        <v>0</v>
      </c>
      <c r="L69" s="29"/>
      <c r="M69" s="29"/>
      <c r="N69" s="29"/>
      <c r="O69" s="29"/>
      <c r="P69" s="49">
        <f t="shared" si="15"/>
        <v>0</v>
      </c>
      <c r="Q69" s="1"/>
      <c r="R69" s="5"/>
    </row>
    <row r="70" spans="1:18" ht="37.15" customHeight="1" thickBot="1" x14ac:dyDescent="0.3">
      <c r="A70" s="10" t="s">
        <v>76</v>
      </c>
      <c r="B70" s="53">
        <v>0</v>
      </c>
      <c r="C70" s="53">
        <v>0</v>
      </c>
      <c r="D70" s="53">
        <v>0</v>
      </c>
      <c r="E70" s="53">
        <v>0</v>
      </c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34">
        <v>0</v>
      </c>
      <c r="L70" s="34"/>
      <c r="M70" s="34"/>
      <c r="N70" s="34"/>
      <c r="O70" s="34"/>
      <c r="P70" s="49">
        <f t="shared" si="15"/>
        <v>0</v>
      </c>
      <c r="Q70" s="1"/>
      <c r="R70" s="1"/>
    </row>
    <row r="71" spans="1:18" ht="29.25" thickBot="1" x14ac:dyDescent="0.3">
      <c r="A71" s="9" t="s">
        <v>77</v>
      </c>
      <c r="B71" s="57">
        <f>B72+B73</f>
        <v>0</v>
      </c>
      <c r="C71" s="57">
        <f t="shared" ref="C71:O71" si="16">C72+C73</f>
        <v>0</v>
      </c>
      <c r="D71" s="57">
        <f t="shared" si="16"/>
        <v>0</v>
      </c>
      <c r="E71" s="57">
        <f t="shared" si="16"/>
        <v>0</v>
      </c>
      <c r="F71" s="57">
        <f t="shared" si="16"/>
        <v>0</v>
      </c>
      <c r="G71" s="57">
        <f t="shared" si="16"/>
        <v>0</v>
      </c>
      <c r="H71" s="57">
        <f t="shared" si="16"/>
        <v>0</v>
      </c>
      <c r="I71" s="57">
        <f t="shared" si="16"/>
        <v>0</v>
      </c>
      <c r="J71" s="57">
        <f t="shared" si="16"/>
        <v>0</v>
      </c>
      <c r="K71" s="57">
        <f t="shared" si="16"/>
        <v>0</v>
      </c>
      <c r="L71" s="57">
        <f t="shared" si="16"/>
        <v>0</v>
      </c>
      <c r="M71" s="57">
        <f t="shared" si="16"/>
        <v>0</v>
      </c>
      <c r="N71" s="57">
        <f t="shared" si="16"/>
        <v>0</v>
      </c>
      <c r="O71" s="57">
        <f t="shared" si="16"/>
        <v>0</v>
      </c>
      <c r="P71" s="48">
        <f>D71+E71+F71+G71+H71+I71</f>
        <v>0</v>
      </c>
      <c r="Q71" s="1"/>
      <c r="R71" s="1"/>
    </row>
    <row r="72" spans="1:18" x14ac:dyDescent="0.25">
      <c r="A72" s="10" t="s">
        <v>78</v>
      </c>
      <c r="B72" s="49"/>
      <c r="C72" s="49"/>
      <c r="D72" s="49"/>
      <c r="E72" s="49"/>
      <c r="F72" s="49"/>
      <c r="G72" s="49"/>
      <c r="H72" s="49"/>
      <c r="I72" s="29"/>
      <c r="J72" s="29"/>
      <c r="K72" s="29"/>
      <c r="L72" s="29"/>
      <c r="M72" s="29"/>
      <c r="N72" s="29"/>
      <c r="O72" s="29"/>
      <c r="P72" s="49">
        <f t="shared" ref="P72:P73" si="17">D72+E72+F72+G72+H72+I72+J72+K72+L72+M72+N72+O72</f>
        <v>0</v>
      </c>
      <c r="Q72" s="1"/>
      <c r="R72" s="1"/>
    </row>
    <row r="73" spans="1:18" ht="29.25" thickBot="1" x14ac:dyDescent="0.3">
      <c r="A73" s="10" t="s">
        <v>79</v>
      </c>
      <c r="B73" s="55"/>
      <c r="C73" s="55"/>
      <c r="D73" s="55"/>
      <c r="E73" s="55"/>
      <c r="F73" s="55"/>
      <c r="G73" s="55"/>
      <c r="H73" s="55"/>
      <c r="I73" s="34"/>
      <c r="J73" s="34"/>
      <c r="K73" s="34"/>
      <c r="L73" s="34"/>
      <c r="M73" s="34"/>
      <c r="N73" s="34"/>
      <c r="O73" s="34"/>
      <c r="P73" s="49">
        <f t="shared" si="17"/>
        <v>0</v>
      </c>
      <c r="Q73" s="1"/>
      <c r="R73" s="1"/>
    </row>
    <row r="74" spans="1:18" ht="15.75" thickBot="1" x14ac:dyDescent="0.3">
      <c r="A74" s="9" t="s">
        <v>80</v>
      </c>
      <c r="B74" s="57">
        <f>B75+B76+B77</f>
        <v>0</v>
      </c>
      <c r="C74" s="57">
        <f t="shared" ref="C74:O74" si="18">C75+C76+C77</f>
        <v>0</v>
      </c>
      <c r="D74" s="57">
        <f t="shared" si="18"/>
        <v>0</v>
      </c>
      <c r="E74" s="57">
        <f t="shared" si="18"/>
        <v>0</v>
      </c>
      <c r="F74" s="57">
        <f t="shared" si="18"/>
        <v>0</v>
      </c>
      <c r="G74" s="57">
        <f t="shared" si="18"/>
        <v>0</v>
      </c>
      <c r="H74" s="57">
        <f t="shared" si="18"/>
        <v>0</v>
      </c>
      <c r="I74" s="57">
        <f t="shared" si="18"/>
        <v>0</v>
      </c>
      <c r="J74" s="57">
        <f t="shared" si="18"/>
        <v>0</v>
      </c>
      <c r="K74" s="57">
        <f t="shared" si="18"/>
        <v>0</v>
      </c>
      <c r="L74" s="57">
        <f t="shared" si="18"/>
        <v>0</v>
      </c>
      <c r="M74" s="57">
        <f t="shared" si="18"/>
        <v>0</v>
      </c>
      <c r="N74" s="57">
        <f t="shared" si="18"/>
        <v>0</v>
      </c>
      <c r="O74" s="57">
        <f t="shared" si="18"/>
        <v>0</v>
      </c>
      <c r="P74" s="48">
        <f>D74+E74+F74+G74+H74+I74</f>
        <v>0</v>
      </c>
      <c r="Q74" s="1"/>
      <c r="R74" s="1"/>
    </row>
    <row r="75" spans="1:18" x14ac:dyDescent="0.25">
      <c r="A75" s="11" t="s">
        <v>81</v>
      </c>
      <c r="B75" s="49"/>
      <c r="C75" s="49"/>
      <c r="D75" s="49"/>
      <c r="E75" s="49"/>
      <c r="F75" s="49"/>
      <c r="G75" s="49"/>
      <c r="H75" s="49"/>
      <c r="I75" s="29"/>
      <c r="J75" s="29"/>
      <c r="K75" s="29"/>
      <c r="L75" s="29"/>
      <c r="M75" s="29"/>
      <c r="N75" s="29"/>
      <c r="O75" s="29"/>
      <c r="P75" s="49">
        <f t="shared" ref="P75:P77" si="19">D75+E75+F75+G75+H75+I75+J75+K75+L75+M75+N75+O75</f>
        <v>0</v>
      </c>
      <c r="Q75" s="1"/>
      <c r="R75" s="1"/>
    </row>
    <row r="76" spans="1:18" x14ac:dyDescent="0.25">
      <c r="A76" s="11" t="s">
        <v>82</v>
      </c>
      <c r="B76" s="51"/>
      <c r="C76" s="51"/>
      <c r="D76" s="51"/>
      <c r="E76" s="51"/>
      <c r="F76" s="51"/>
      <c r="G76" s="51"/>
      <c r="H76" s="51"/>
      <c r="I76" s="31"/>
      <c r="J76" s="31"/>
      <c r="K76" s="31"/>
      <c r="L76" s="31"/>
      <c r="M76" s="31"/>
      <c r="N76" s="31"/>
      <c r="O76" s="31"/>
      <c r="P76" s="49">
        <f t="shared" si="19"/>
        <v>0</v>
      </c>
      <c r="Q76" s="1"/>
      <c r="R76" s="5"/>
    </row>
    <row r="77" spans="1:18" ht="29.25" thickBot="1" x14ac:dyDescent="0.3">
      <c r="A77" s="10" t="s">
        <v>83</v>
      </c>
      <c r="B77" s="53"/>
      <c r="C77" s="53"/>
      <c r="D77" s="53"/>
      <c r="E77" s="53"/>
      <c r="F77" s="53"/>
      <c r="G77" s="53"/>
      <c r="H77" s="53"/>
      <c r="I77" s="33"/>
      <c r="J77" s="33"/>
      <c r="K77" s="33"/>
      <c r="L77" s="33"/>
      <c r="M77" s="33"/>
      <c r="N77" s="33"/>
      <c r="O77" s="33"/>
      <c r="P77" s="49">
        <f t="shared" si="19"/>
        <v>0</v>
      </c>
      <c r="Q77" s="1"/>
      <c r="R77" s="1"/>
    </row>
    <row r="78" spans="1:18" ht="15.75" thickBot="1" x14ac:dyDescent="0.3">
      <c r="A78" s="20" t="s">
        <v>84</v>
      </c>
      <c r="B78" s="58">
        <f>B14+B20+B30+B40+B48+B56+B66</f>
        <v>268643180</v>
      </c>
      <c r="C78" s="58">
        <f>C14+C20+C30+C40+C48+C56+C66</f>
        <v>43296684.789999992</v>
      </c>
      <c r="D78" s="58">
        <f t="shared" ref="D78:O78" si="20">D14+D20+D30+D40+D48+D56+D66</f>
        <v>11082267.460000001</v>
      </c>
      <c r="E78" s="58">
        <f t="shared" si="20"/>
        <v>14259985.23</v>
      </c>
      <c r="F78" s="58">
        <f t="shared" si="20"/>
        <v>19054537.879999999</v>
      </c>
      <c r="G78" s="58">
        <f t="shared" si="20"/>
        <v>12757091</v>
      </c>
      <c r="H78" s="58">
        <f t="shared" si="20"/>
        <v>18107410.340000004</v>
      </c>
      <c r="I78" s="58">
        <f t="shared" si="20"/>
        <v>15710391.409999998</v>
      </c>
      <c r="J78" s="58">
        <f t="shared" si="20"/>
        <v>20214977.919999998</v>
      </c>
      <c r="K78" s="58">
        <f t="shared" si="20"/>
        <v>26019140.530000001</v>
      </c>
      <c r="L78" s="58">
        <f t="shared" si="20"/>
        <v>19606857.620000001</v>
      </c>
      <c r="M78" s="58">
        <f t="shared" si="20"/>
        <v>0</v>
      </c>
      <c r="N78" s="58">
        <f t="shared" si="20"/>
        <v>0</v>
      </c>
      <c r="O78" s="58">
        <f t="shared" si="20"/>
        <v>0</v>
      </c>
      <c r="P78" s="35">
        <f>D78+E78+F78+G78+H78+I78+J78+K78+L78+M78+N78+O78</f>
        <v>156812659.38999999</v>
      </c>
      <c r="Q78" s="1"/>
      <c r="R78" s="5"/>
    </row>
    <row r="79" spans="1:18" ht="15.75" thickBot="1" x14ac:dyDescent="0.3">
      <c r="A79" s="12"/>
      <c r="B79" s="59"/>
      <c r="C79" s="56"/>
      <c r="D79" s="55"/>
      <c r="E79" s="55"/>
      <c r="F79" s="55"/>
      <c r="G79" s="55"/>
      <c r="H79" s="55"/>
      <c r="I79" s="34"/>
      <c r="J79" s="34"/>
      <c r="K79" s="34"/>
      <c r="L79" s="34"/>
      <c r="M79" s="34"/>
      <c r="N79" s="34"/>
      <c r="O79" s="34"/>
      <c r="P79" s="34">
        <v>0</v>
      </c>
      <c r="Q79" s="1"/>
      <c r="R79" s="1"/>
    </row>
    <row r="80" spans="1:18" ht="15.75" thickBot="1" x14ac:dyDescent="0.3">
      <c r="A80" s="13" t="s">
        <v>85</v>
      </c>
      <c r="B80" s="57"/>
      <c r="C80" s="60"/>
      <c r="D80" s="61"/>
      <c r="E80" s="62"/>
      <c r="F80" s="63"/>
      <c r="G80" s="63"/>
      <c r="H80" s="63"/>
      <c r="I80" s="37"/>
      <c r="J80" s="37"/>
      <c r="K80" s="37"/>
      <c r="L80" s="37"/>
      <c r="M80" s="37"/>
      <c r="N80" s="37"/>
      <c r="O80" s="37"/>
      <c r="P80" s="38">
        <v>0</v>
      </c>
      <c r="Q80" s="1"/>
      <c r="R80" s="1"/>
    </row>
    <row r="81" spans="1:18" x14ac:dyDescent="0.25">
      <c r="A81" s="9" t="s">
        <v>86</v>
      </c>
      <c r="B81" s="49"/>
      <c r="C81" s="50"/>
      <c r="D81" s="50"/>
      <c r="E81" s="50"/>
      <c r="F81" s="50"/>
      <c r="G81" s="50"/>
      <c r="H81" s="50"/>
      <c r="I81" s="30"/>
      <c r="J81" s="30"/>
      <c r="K81" s="30"/>
      <c r="L81" s="30"/>
      <c r="M81" s="30"/>
      <c r="N81" s="30"/>
      <c r="O81" s="30"/>
      <c r="P81" s="30">
        <v>0</v>
      </c>
      <c r="Q81" s="1"/>
      <c r="R81" s="71"/>
    </row>
    <row r="82" spans="1:18" ht="28.5" x14ac:dyDescent="0.25">
      <c r="A82" s="10" t="s">
        <v>87</v>
      </c>
      <c r="B82" s="51"/>
      <c r="C82" s="52"/>
      <c r="D82" s="52"/>
      <c r="E82" s="52"/>
      <c r="F82" s="52"/>
      <c r="G82" s="52"/>
      <c r="H82" s="52"/>
      <c r="I82" s="32"/>
      <c r="J82" s="32"/>
      <c r="K82" s="32"/>
      <c r="L82" s="32"/>
      <c r="M82" s="32"/>
      <c r="N82" s="32"/>
      <c r="O82" s="32"/>
      <c r="P82" s="49">
        <f t="shared" ref="P82:P83" si="21">D82+E82+F82+G82+H82+I82+J82+K82+L82+M82+N82+O82</f>
        <v>0</v>
      </c>
      <c r="Q82" s="1"/>
      <c r="R82" s="1"/>
    </row>
    <row r="83" spans="1:18" ht="29.25" thickBot="1" x14ac:dyDescent="0.3">
      <c r="A83" s="10" t="s">
        <v>88</v>
      </c>
      <c r="B83" s="51"/>
      <c r="C83" s="52"/>
      <c r="D83" s="52"/>
      <c r="E83" s="52"/>
      <c r="F83" s="52"/>
      <c r="G83" s="52"/>
      <c r="H83" s="52"/>
      <c r="I83" s="32"/>
      <c r="J83" s="32"/>
      <c r="K83" s="32"/>
      <c r="L83" s="32"/>
      <c r="M83" s="32"/>
      <c r="N83" s="32"/>
      <c r="O83" s="32"/>
      <c r="P83" s="49">
        <f t="shared" si="21"/>
        <v>0</v>
      </c>
      <c r="Q83" s="1"/>
      <c r="R83" s="1"/>
    </row>
    <row r="84" spans="1:18" ht="15.75" thickBot="1" x14ac:dyDescent="0.3">
      <c r="A84" s="9" t="s">
        <v>89</v>
      </c>
      <c r="B84" s="57"/>
      <c r="C84" s="60"/>
      <c r="D84" s="60"/>
      <c r="E84" s="60"/>
      <c r="F84" s="61"/>
      <c r="G84" s="61"/>
      <c r="H84" s="61"/>
      <c r="I84" s="36"/>
      <c r="J84" s="36"/>
      <c r="K84" s="36"/>
      <c r="L84" s="36"/>
      <c r="M84" s="36"/>
      <c r="N84" s="36"/>
      <c r="O84" s="36"/>
      <c r="P84" s="38">
        <v>0</v>
      </c>
      <c r="Q84" s="1"/>
      <c r="R84" s="1"/>
    </row>
    <row r="85" spans="1:18" x14ac:dyDescent="0.25">
      <c r="A85" s="11" t="s">
        <v>90</v>
      </c>
      <c r="B85" s="55"/>
      <c r="C85" s="64"/>
      <c r="D85" s="64"/>
      <c r="E85" s="64"/>
      <c r="F85" s="64"/>
      <c r="G85" s="64"/>
      <c r="H85" s="64"/>
      <c r="I85" s="39"/>
      <c r="J85" s="39"/>
      <c r="K85" s="39"/>
      <c r="L85" s="39"/>
      <c r="M85" s="39"/>
      <c r="N85" s="39"/>
      <c r="O85" s="39"/>
      <c r="P85" s="49">
        <f t="shared" ref="P85:P88" si="22">D85+E85+F85+G85+H85+I85+J85+K85+L85+M85+N85+O85</f>
        <v>0</v>
      </c>
      <c r="Q85" s="1"/>
      <c r="R85" s="5"/>
    </row>
    <row r="86" spans="1:18" x14ac:dyDescent="0.25">
      <c r="A86" s="11" t="s">
        <v>91</v>
      </c>
      <c r="B86" s="51"/>
      <c r="C86" s="52"/>
      <c r="D86" s="52"/>
      <c r="E86" s="52"/>
      <c r="F86" s="52"/>
      <c r="G86" s="52"/>
      <c r="H86" s="52"/>
      <c r="I86" s="32"/>
      <c r="J86" s="32"/>
      <c r="K86" s="32"/>
      <c r="L86" s="32"/>
      <c r="M86" s="32"/>
      <c r="N86" s="32"/>
      <c r="O86" s="32"/>
      <c r="P86" s="49">
        <f t="shared" si="22"/>
        <v>0</v>
      </c>
      <c r="Q86" s="1"/>
      <c r="R86" s="1"/>
    </row>
    <row r="87" spans="1:18" x14ac:dyDescent="0.25">
      <c r="A87" s="11"/>
      <c r="B87" s="51"/>
      <c r="C87" s="52"/>
      <c r="D87" s="52"/>
      <c r="E87" s="52"/>
      <c r="F87" s="52"/>
      <c r="G87" s="52"/>
      <c r="H87" s="52"/>
      <c r="I87" s="32"/>
      <c r="J87" s="32"/>
      <c r="K87" s="32"/>
      <c r="L87" s="32"/>
      <c r="M87" s="32"/>
      <c r="N87" s="32"/>
      <c r="O87" s="32"/>
      <c r="P87" s="49">
        <f t="shared" si="22"/>
        <v>0</v>
      </c>
      <c r="Q87" s="1"/>
      <c r="R87" s="1"/>
    </row>
    <row r="88" spans="1:18" ht="15.75" thickBot="1" x14ac:dyDescent="0.3">
      <c r="A88" s="11"/>
      <c r="B88" s="55"/>
      <c r="C88" s="64"/>
      <c r="D88" s="64"/>
      <c r="E88" s="64"/>
      <c r="F88" s="64"/>
      <c r="G88" s="64"/>
      <c r="H88" s="64"/>
      <c r="I88" s="39"/>
      <c r="J88" s="39"/>
      <c r="K88" s="39"/>
      <c r="L88" s="39"/>
      <c r="M88" s="39"/>
      <c r="N88" s="39"/>
      <c r="O88" s="39"/>
      <c r="P88" s="49">
        <f t="shared" si="22"/>
        <v>0</v>
      </c>
      <c r="Q88" s="1"/>
      <c r="R88" s="1"/>
    </row>
    <row r="89" spans="1:18" ht="15.75" thickBot="1" x14ac:dyDescent="0.3">
      <c r="A89" s="14" t="s">
        <v>92</v>
      </c>
      <c r="B89" s="62"/>
      <c r="C89" s="60"/>
      <c r="D89" s="60"/>
      <c r="E89" s="60"/>
      <c r="F89" s="61"/>
      <c r="G89" s="61"/>
      <c r="H89" s="61"/>
      <c r="I89" s="36"/>
      <c r="J89" s="36"/>
      <c r="K89" s="36"/>
      <c r="L89" s="36"/>
      <c r="M89" s="36"/>
      <c r="N89" s="36"/>
      <c r="O89" s="36"/>
      <c r="P89" s="38">
        <v>0</v>
      </c>
      <c r="Q89" s="1"/>
      <c r="R89" s="1"/>
    </row>
    <row r="90" spans="1:18" ht="29.25" thickBot="1" x14ac:dyDescent="0.3">
      <c r="A90" s="10" t="s">
        <v>93</v>
      </c>
      <c r="B90" s="65"/>
      <c r="C90" s="65"/>
      <c r="D90" s="65"/>
      <c r="E90" s="65"/>
      <c r="F90" s="65"/>
      <c r="G90" s="65"/>
      <c r="H90" s="65"/>
      <c r="I90" s="40"/>
      <c r="J90" s="40"/>
      <c r="K90" s="40"/>
      <c r="L90" s="40"/>
      <c r="M90" s="40"/>
      <c r="N90" s="40"/>
      <c r="O90" s="40"/>
      <c r="P90" s="40">
        <v>0</v>
      </c>
      <c r="Q90" s="1"/>
      <c r="R90" s="5"/>
    </row>
    <row r="91" spans="1:18" ht="15.75" thickTop="1" x14ac:dyDescent="0.25">
      <c r="A91" s="20" t="s">
        <v>94</v>
      </c>
      <c r="B91" s="66"/>
      <c r="C91" s="66"/>
      <c r="D91" s="66"/>
      <c r="E91" s="66"/>
      <c r="F91" s="66"/>
      <c r="G91" s="66"/>
      <c r="H91" s="66"/>
      <c r="I91" s="41"/>
      <c r="J91" s="41"/>
      <c r="K91" s="41"/>
      <c r="L91" s="41"/>
      <c r="M91" s="41"/>
      <c r="N91" s="41"/>
      <c r="O91" s="41"/>
      <c r="P91" s="41">
        <v>0</v>
      </c>
      <c r="Q91" s="1"/>
      <c r="R91" s="1"/>
    </row>
    <row r="92" spans="1:18" x14ac:dyDescent="0.25">
      <c r="A92" s="15"/>
      <c r="B92" s="50"/>
      <c r="C92" s="67"/>
      <c r="D92" s="68"/>
      <c r="E92" s="68"/>
      <c r="F92" s="68"/>
      <c r="G92" s="68"/>
      <c r="H92" s="68"/>
      <c r="I92" s="42"/>
      <c r="J92" s="42"/>
      <c r="K92" s="42"/>
      <c r="L92" s="42"/>
      <c r="M92" s="42"/>
      <c r="N92" s="42"/>
      <c r="O92" s="42"/>
      <c r="P92" s="42">
        <v>0</v>
      </c>
      <c r="Q92" s="1"/>
      <c r="R92" s="71"/>
    </row>
    <row r="93" spans="1:18" ht="15.75" thickBot="1" x14ac:dyDescent="0.3">
      <c r="A93" s="19" t="s">
        <v>95</v>
      </c>
      <c r="B93" s="69">
        <f>B78</f>
        <v>268643180</v>
      </c>
      <c r="C93" s="69">
        <f t="shared" ref="C93:O93" si="23">C78</f>
        <v>43296684.789999992</v>
      </c>
      <c r="D93" s="69">
        <f t="shared" si="23"/>
        <v>11082267.460000001</v>
      </c>
      <c r="E93" s="69">
        <f t="shared" si="23"/>
        <v>14259985.23</v>
      </c>
      <c r="F93" s="69">
        <f t="shared" si="23"/>
        <v>19054537.879999999</v>
      </c>
      <c r="G93" s="69">
        <f t="shared" si="23"/>
        <v>12757091</v>
      </c>
      <c r="H93" s="69">
        <f t="shared" si="23"/>
        <v>18107410.340000004</v>
      </c>
      <c r="I93" s="69">
        <f t="shared" si="23"/>
        <v>15710391.409999998</v>
      </c>
      <c r="J93" s="69">
        <f t="shared" si="23"/>
        <v>20214977.919999998</v>
      </c>
      <c r="K93" s="69">
        <f t="shared" si="23"/>
        <v>26019140.530000001</v>
      </c>
      <c r="L93" s="69">
        <f t="shared" si="23"/>
        <v>19606857.620000001</v>
      </c>
      <c r="M93" s="69">
        <f t="shared" si="23"/>
        <v>0</v>
      </c>
      <c r="N93" s="69">
        <f t="shared" si="23"/>
        <v>0</v>
      </c>
      <c r="O93" s="69">
        <f t="shared" si="23"/>
        <v>0</v>
      </c>
      <c r="P93" s="69">
        <f>P78</f>
        <v>156812659.38999999</v>
      </c>
      <c r="Q93" s="1"/>
      <c r="R93" s="5"/>
    </row>
    <row r="94" spans="1:18" ht="15.75" thickTop="1" x14ac:dyDescent="0.25">
      <c r="A94" s="4" t="s">
        <v>96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x14ac:dyDescent="0.25">
      <c r="A95" s="2" t="s">
        <v>97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x14ac:dyDescent="0.25">
      <c r="A96" s="2" t="s">
        <v>98</v>
      </c>
      <c r="B96" s="1"/>
      <c r="C96" s="1"/>
      <c r="D96" s="1"/>
      <c r="E96" s="1"/>
      <c r="F96" s="1"/>
      <c r="G96" s="1"/>
      <c r="H96" s="1"/>
      <c r="I96" s="1"/>
      <c r="J96" s="1"/>
      <c r="K96" s="5"/>
      <c r="L96" s="1"/>
      <c r="M96" s="1"/>
      <c r="N96" s="1"/>
      <c r="O96" s="1"/>
      <c r="P96" s="1"/>
      <c r="Q96" s="1"/>
      <c r="R96" s="71"/>
    </row>
    <row r="97" spans="1:16" x14ac:dyDescent="0.25">
      <c r="A97" s="2" t="s">
        <v>99</v>
      </c>
      <c r="B97" s="1"/>
      <c r="C97" s="1"/>
      <c r="D97" s="1"/>
      <c r="E97" s="1"/>
      <c r="F97" s="1"/>
      <c r="G97" s="1"/>
      <c r="H97" s="1"/>
      <c r="I97" s="3"/>
      <c r="J97" s="3"/>
      <c r="K97" s="3"/>
      <c r="L97" s="3"/>
      <c r="M97" s="3"/>
      <c r="N97" s="3"/>
      <c r="O97" s="3"/>
      <c r="P97" s="1"/>
    </row>
    <row r="98" spans="1:16" x14ac:dyDescent="0.25">
      <c r="A98" s="2" t="s">
        <v>100</v>
      </c>
      <c r="B98" s="1"/>
      <c r="C98" s="1"/>
      <c r="D98" s="1"/>
      <c r="E98" s="1"/>
      <c r="F98" s="1"/>
      <c r="G98" s="1"/>
      <c r="H98" s="1"/>
      <c r="I98" s="1"/>
      <c r="J98" s="1"/>
      <c r="K98" s="71"/>
      <c r="L98" s="1"/>
      <c r="M98" s="1"/>
      <c r="N98" s="1"/>
      <c r="O98" s="1"/>
      <c r="P98" s="1"/>
    </row>
    <row r="99" spans="1:16" x14ac:dyDescent="0.25">
      <c r="A99" s="2" t="s">
        <v>101</v>
      </c>
      <c r="B99" s="7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2" t="s">
        <v>102</v>
      </c>
      <c r="B100" s="7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2"/>
      <c r="B101" s="1"/>
      <c r="C101" s="1"/>
      <c r="D101" s="5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2"/>
      <c r="D105" s="1"/>
      <c r="E105" s="77"/>
      <c r="F105" s="77"/>
      <c r="G105" s="73"/>
      <c r="H105" s="73"/>
      <c r="I105" s="73"/>
      <c r="J105" s="73"/>
      <c r="K105" s="77"/>
      <c r="L105" s="77"/>
      <c r="M105" s="73"/>
      <c r="N105" s="73"/>
      <c r="O105" s="73"/>
      <c r="P105" s="73"/>
    </row>
    <row r="106" spans="1:16" x14ac:dyDescent="0.25">
      <c r="A106" s="22"/>
      <c r="D106" s="43"/>
      <c r="E106" s="76"/>
      <c r="F106" s="76"/>
      <c r="G106" s="72"/>
      <c r="H106" s="72"/>
      <c r="I106" s="72"/>
      <c r="J106" s="72"/>
      <c r="K106" s="76"/>
      <c r="L106" s="76"/>
      <c r="M106" s="72"/>
      <c r="N106" s="72"/>
      <c r="O106" s="72"/>
      <c r="P106" s="72"/>
    </row>
    <row r="107" spans="1:16" x14ac:dyDescent="0.25">
      <c r="A107" s="2"/>
      <c r="D107" s="44"/>
      <c r="E107" s="77"/>
      <c r="F107" s="77"/>
      <c r="G107" s="73"/>
      <c r="H107" s="73"/>
      <c r="I107" s="73"/>
      <c r="J107" s="73"/>
      <c r="K107" s="77"/>
      <c r="L107" s="77"/>
      <c r="M107" s="73"/>
      <c r="N107" s="73"/>
      <c r="O107" s="73"/>
      <c r="P107" s="73"/>
    </row>
    <row r="108" spans="1:16" x14ac:dyDescent="0.25">
      <c r="A108" s="2"/>
      <c r="D108" s="44"/>
      <c r="E108" s="77"/>
      <c r="F108" s="77"/>
      <c r="G108" s="73"/>
      <c r="H108" s="73"/>
      <c r="I108" s="73"/>
      <c r="J108" s="73"/>
      <c r="K108" s="77"/>
      <c r="L108" s="77"/>
      <c r="M108" s="73"/>
      <c r="N108" s="73"/>
      <c r="O108" s="73"/>
      <c r="P108" s="73"/>
    </row>
    <row r="110" spans="1:16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" x14ac:dyDescent="0.25">
      <c r="A113" s="2"/>
    </row>
    <row r="114" spans="1:1" x14ac:dyDescent="0.25">
      <c r="A114" s="2"/>
    </row>
  </sheetData>
  <mergeCells count="13">
    <mergeCell ref="E106:F106"/>
    <mergeCell ref="E107:F107"/>
    <mergeCell ref="E108:F108"/>
    <mergeCell ref="E105:F105"/>
    <mergeCell ref="K105:L105"/>
    <mergeCell ref="K106:L106"/>
    <mergeCell ref="K107:L107"/>
    <mergeCell ref="K108:L108"/>
    <mergeCell ref="A5:P5"/>
    <mergeCell ref="A6:P6"/>
    <mergeCell ref="A7:P7"/>
    <mergeCell ref="A8:P8"/>
    <mergeCell ref="A9:P9"/>
  </mergeCells>
  <pageMargins left="0.11811023622047245" right="0" top="0.74803149606299213" bottom="0.51181102362204722" header="0.31496062992125984" footer="0.31496062992125984"/>
  <pageSetup paperSize="5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2023-10-10T15:24:53Z</dcterms:modified>
</cp:coreProperties>
</file>